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UI/images/adjuntar.png" ContentType="image/.png"/>
  <Override PartName="/customUI/images/PPAP.png" ContentType="image/.png"/>
  <Override PartName="/customUI/images/Intro.png" ContentType="image/.png"/>
</Types>
</file>

<file path=_rels/.rels><?xml version="1.0" encoding="UTF-8" standalone="yes"?>
<Relationships xmlns="http://schemas.openxmlformats.org/package/2006/relationships"><Relationship Id="R3582aeb328f24321" Type="http://schemas.microsoft.com/office/2007/relationships/ui/extensibility" Target="customUI/customUI14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ignesh.j05\Desktop\"/>
    </mc:Choice>
  </mc:AlternateContent>
  <xr:revisionPtr revIDLastSave="0" documentId="8_{3AE102F4-88BE-44F7-BA3F-477F065727C0}" xr6:coauthVersionLast="47" xr6:coauthVersionMax="47" xr10:uidLastSave="{00000000-0000-0000-0000-000000000000}"/>
  <bookViews>
    <workbookView xWindow="-110" yWindow="-110" windowWidth="19420" windowHeight="10300" activeTab="1" xr2:uid="{79836304-7A62-4D0C-8D50-235DE296499D}"/>
  </bookViews>
  <sheets>
    <sheet name="Intro" sheetId="1" r:id="rId1"/>
    <sheet name="PPAP Elements" sheetId="2" r:id="rId2"/>
    <sheet name="Attached Files" sheetId="46" r:id="rId3"/>
    <sheet name="Design FMEA" sheetId="4" state="veryHidden" r:id="rId4"/>
    <sheet name="PFMEA" sheetId="43" state="veryHidden" r:id="rId5"/>
    <sheet name="PFMEA - VDA" sheetId="44" state="veryHidden" r:id="rId6"/>
    <sheet name="DFMEA" sheetId="38" state="veryHidden" r:id="rId7"/>
    <sheet name="Process Flow Diagram" sheetId="21" state="veryHidden" r:id="rId8"/>
    <sheet name="Process Flow Diagram - VDA" sheetId="28" state="veryHidden" r:id="rId9"/>
    <sheet name="Control Plan - VDA" sheetId="27" state="veryHidden" r:id="rId10"/>
    <sheet name="GR&amp;R VAR(Tol)" sheetId="40" state="veryHidden" r:id="rId11"/>
    <sheet name="GR&amp;R ANOVA" sheetId="41" state="veryHidden" r:id="rId12"/>
    <sheet name="GR&amp;R ATT(Hyp)" sheetId="42" state="veryHidden" r:id="rId13"/>
    <sheet name="Dimensional Results Littelfuse" sheetId="22" state="veryHidden" r:id="rId14"/>
    <sheet name="Dimensional Results" sheetId="17" state="veryHidden" r:id="rId15"/>
    <sheet name="Material" sheetId="37" state="veryHidden" r:id="rId16"/>
    <sheet name="Performance" sheetId="24" state="veryHidden" r:id="rId17"/>
    <sheet name="Appearance Approval Report" sheetId="31" state="veryHidden" r:id="rId18"/>
    <sheet name="Master Gage List" sheetId="15" state="veryHidden" r:id="rId19"/>
    <sheet name="PSW" sheetId="19" state="veryHidden" r:id="rId20"/>
    <sheet name="BM Requirement" sheetId="13" state="veryHidden" r:id="rId21"/>
    <sheet name="Control Plan" sheetId="45" state="veryHidden" r:id="rId22"/>
    <sheet name="SLC &amp; S-O" sheetId="14" state="veryHidden" r:id="rId23"/>
    <sheet name="Criterial" sheetId="39" state="veryHidden" r:id="rId24"/>
    <sheet name="Conflict Mineral" sheetId="6" state="veryHidden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GoA1">[0]!___GoA1</definedName>
    <definedName name="__A1">[0]!__A1</definedName>
    <definedName name="__DoB1">[0]!__DoB1</definedName>
    <definedName name="__GoA1">[0]!__GoA1</definedName>
    <definedName name="_A1">[0]!_A1</definedName>
    <definedName name="_DoB1">[0]!_DoB1</definedName>
    <definedName name="_GoA1" localSheetId="17">'Process Flow Diagram - VDA'!_GoA1</definedName>
    <definedName name="_GoA1" localSheetId="9">'Control Plan - VDA'!_GoA1</definedName>
    <definedName name="_GoA1" localSheetId="6">DFMEA!_GoA1</definedName>
    <definedName name="_GoA1" localSheetId="4">PFMEA!_GoA1</definedName>
    <definedName name="_GoA1" localSheetId="5">'PFMEA - VDA'!_GoA1</definedName>
    <definedName name="_GoA1" localSheetId="7">'Process Flow Diagram'!_GoA1</definedName>
    <definedName name="_GoA1" localSheetId="8">'Process Flow Diagram - VDA'!_GoA1</definedName>
    <definedName name="_GoA1">[0]!_GoA1</definedName>
    <definedName name="_Top5" localSheetId="21">[1]!_xlbgnm.Top5</definedName>
    <definedName name="_Top5" localSheetId="15">[1]!_xlbgnm.Top5</definedName>
    <definedName name="_Top5" localSheetId="4">[1]!_xlbgnm.Top5</definedName>
    <definedName name="_Top5">[1]!_xlbgnm.Top5</definedName>
    <definedName name="ABC">[0]!ABC</definedName>
    <definedName name="ADL">[0]!ADL</definedName>
    <definedName name="Capture" localSheetId="17">[0]!Truck_PSW_Reason_change</definedName>
    <definedName name="Capture" localSheetId="21">[0]!Truck_PSW_Reason_change</definedName>
    <definedName name="Capture" localSheetId="9">[0]!Truck_PSW_Reason_change</definedName>
    <definedName name="Capture" localSheetId="6">[0]!Truck_PSW_Reason_change</definedName>
    <definedName name="Capture" localSheetId="13">[0]!Truck_PSW_Reason_change</definedName>
    <definedName name="Capture" localSheetId="15">[0]!Truck_PSW_Reason_change</definedName>
    <definedName name="Capture" localSheetId="16">[0]!Truck_PSW_Reason_change</definedName>
    <definedName name="Capture" localSheetId="4">[0]!Truck_PSW_Reason_change</definedName>
    <definedName name="Capture" localSheetId="5">[0]!Truck_PSW_Reason_change</definedName>
    <definedName name="Capture" localSheetId="7">[0]!Truck_PSW_Reason_change</definedName>
    <definedName name="Capture" localSheetId="8">[0]!Truck_PSW_Reason_change</definedName>
    <definedName name="Capture">[0]!Truck_PSW_Reason_change</definedName>
    <definedName name="Capture.Capture" localSheetId="17">'Process Flow Diagram - VDA'!Capture.Capture</definedName>
    <definedName name="Capture.Capture" localSheetId="9">'Control Plan - VDA'!Capture.Capture</definedName>
    <definedName name="Capture.Capture" localSheetId="6">DFMEA!Capture.Capture</definedName>
    <definedName name="Capture.Capture" localSheetId="4">PFMEA!Capture.Capture</definedName>
    <definedName name="Capture.Capture" localSheetId="5">'PFMEA - VDA'!Capture.Capture</definedName>
    <definedName name="Capture.Capture" localSheetId="7">'Process Flow Diagram'!Capture.Capture</definedName>
    <definedName name="Capture.Capture" localSheetId="8">'Process Flow Diagram - VDA'!Capture.Capture</definedName>
    <definedName name="Capture.Capture">[0]!Capture.Capture</definedName>
    <definedName name="Capture.Capture1">[0]!Capture.Capture1</definedName>
    <definedName name="circle" localSheetId="5">#REF!</definedName>
    <definedName name="circle">#REF!</definedName>
    <definedName name="ContainerMenu" localSheetId="6">#REF!</definedName>
    <definedName name="ContainerMenu" localSheetId="4">#REF!</definedName>
    <definedName name="ContainerMenu" localSheetId="5">#REF!</definedName>
    <definedName name="ContainerMenu">#REF!</definedName>
    <definedName name="ContinerMenu" localSheetId="17">#REF!</definedName>
    <definedName name="ContinerMenu" localSheetId="9">#REF!</definedName>
    <definedName name="ContinerMenu" localSheetId="5">#REF!</definedName>
    <definedName name="ContinerMenu" localSheetId="7">#REF!</definedName>
    <definedName name="ContinerMenu" localSheetId="8">#REF!</definedName>
    <definedName name="ContinerMenu">#REF!</definedName>
    <definedName name="D">[0]!D</definedName>
    <definedName name="DataCt">#REF!</definedName>
    <definedName name="diamond" localSheetId="9">#REF!</definedName>
    <definedName name="diamond" localSheetId="6">#REF!</definedName>
    <definedName name="diamond" localSheetId="4">#REF!</definedName>
    <definedName name="diamond" localSheetId="5">#REF!</definedName>
    <definedName name="diamond" localSheetId="7">#REF!</definedName>
    <definedName name="diamond" localSheetId="8">#REF!</definedName>
    <definedName name="diamond">#REF!</definedName>
    <definedName name="DownloadInstructions">#REF!</definedName>
    <definedName name="fgthu">[0]!fgthu</definedName>
    <definedName name="G">[0]!G</definedName>
    <definedName name="GDT">[0]!GDT</definedName>
    <definedName name="h">[2]INTRO!$D$10</definedName>
    <definedName name="Insp_Date">[3]ISRDATA!$U$7</definedName>
    <definedName name="INSTRUCTIONS">#REF!</definedName>
    <definedName name="ISR_No.">[3]ISRDATA!$M$1</definedName>
    <definedName name="J">#REF!</definedName>
    <definedName name="PCP" localSheetId="17">#REF!</definedName>
    <definedName name="PCP" localSheetId="9">#REF!</definedName>
    <definedName name="PCP" localSheetId="6">#REF!</definedName>
    <definedName name="PCP" localSheetId="4">#REF!</definedName>
    <definedName name="PCP" localSheetId="5">#REF!</definedName>
    <definedName name="PCP" localSheetId="7">#REF!</definedName>
    <definedName name="PCP" localSheetId="8">#REF!</definedName>
    <definedName name="PCP">#REF!</definedName>
    <definedName name="pe">[0]!pe</definedName>
    <definedName name="pentagon" localSheetId="17">#REF!</definedName>
    <definedName name="pentagon" localSheetId="9">#REF!</definedName>
    <definedName name="pentagon" localSheetId="6">#REF!</definedName>
    <definedName name="pentagon" localSheetId="4">#REF!</definedName>
    <definedName name="pentagon" localSheetId="5">#REF!</definedName>
    <definedName name="pentagon" localSheetId="7">#REF!</definedName>
    <definedName name="pentagon" localSheetId="8">#REF!</definedName>
    <definedName name="pentagon">#REF!</definedName>
    <definedName name="Performance" localSheetId="17">[0]!Truck_PSW_Reason_change</definedName>
    <definedName name="Performance" localSheetId="21">[0]!Truck_PSW_Reason_change</definedName>
    <definedName name="Performance" localSheetId="9">[0]!Truck_PSW_Reason_change</definedName>
    <definedName name="Performance" localSheetId="6">[0]!Truck_PSW_Reason_change</definedName>
    <definedName name="Performance" localSheetId="13">[0]!Truck_PSW_Reason_change</definedName>
    <definedName name="Performance" localSheetId="15">[0]!Truck_PSW_Reason_change</definedName>
    <definedName name="Performance" localSheetId="16">[0]!Truck_PSW_Reason_change</definedName>
    <definedName name="Performance" localSheetId="4">[0]!Truck_PSW_Reason_change</definedName>
    <definedName name="Performance" localSheetId="5">[0]!Truck_PSW_Reason_change</definedName>
    <definedName name="Performance" localSheetId="7">[0]!Truck_PSW_Reason_change</definedName>
    <definedName name="Performance" localSheetId="8">[0]!Truck_PSW_Reason_change</definedName>
    <definedName name="Performance">[0]!Truck_PSW_Reason_change</definedName>
    <definedName name="Pltline">OFFSET('[4]12 PCS'!$CX$33,1,0,'[4]12 PCS'!$CW$32)</definedName>
    <definedName name="_xlnm.Print_Area" localSheetId="17">'Appearance Approval Report'!$A$1:$AA$45</definedName>
    <definedName name="_xlnm.Print_Area" localSheetId="3">'Design FMEA'!$B$1:$AI$40</definedName>
    <definedName name="_xlnm.Print_Area" localSheetId="6">DFMEA!$B$1:$T$62</definedName>
    <definedName name="_xlnm.Print_Area" localSheetId="11">'GR&amp;R ANOVA'!$B$1:$O$70</definedName>
    <definedName name="_xlnm.Print_Area" localSheetId="12">'GR&amp;R ATT(Hyp)'!$B$2:$N$247</definedName>
    <definedName name="_xlnm.Print_Area" localSheetId="10">'GR&amp;R VAR(Tol)'!$B$1:$AA$50</definedName>
    <definedName name="_xlnm.Print_Area" localSheetId="15">Material!$A$1:$M$94</definedName>
    <definedName name="_xlnm.Print_Area" localSheetId="16">Performance!$A$1:$M$95</definedName>
    <definedName name="_xlnm.Print_Area" localSheetId="4">PFMEA!$B$1:$T$62</definedName>
    <definedName name="_xlnm.Print_Area" localSheetId="5">'PFMEA - VDA'!$B$1:$AI$50</definedName>
    <definedName name="_xlnm.Print_Area" localSheetId="7">'Process Flow Diagram'!$B$1:$P$105</definedName>
    <definedName name="_xlnm.Print_Area" localSheetId="8">'Process Flow Diagram - VDA'!$B$2:$I$41</definedName>
    <definedName name="_xlnm.Print_Area">[5]DFMEA!$A$11:$S$33</definedName>
    <definedName name="_xlnm.Print_Titles" localSheetId="17">#REF!</definedName>
    <definedName name="_xlnm.Print_Titles" localSheetId="3">'Design FMEA'!$2:$8</definedName>
    <definedName name="_xlnm.Print_Titles" localSheetId="6">#REF!</definedName>
    <definedName name="_xlnm.Print_Titles" localSheetId="11">'GR&amp;R ANOVA'!$2:$14</definedName>
    <definedName name="_xlnm.Print_Titles" localSheetId="12">'GR&amp;R ATT(Hyp)'!$1:$12</definedName>
    <definedName name="_xlnm.Print_Titles" localSheetId="4">#REF!</definedName>
    <definedName name="_xlnm.Print_Titles" localSheetId="5">'PFMEA - VDA'!$1:$14</definedName>
    <definedName name="_xlnm.Print_Titles">#REF!</definedName>
    <definedName name="PSW">[0]!PSW</definedName>
    <definedName name="Rate">#REF!</definedName>
    <definedName name="Real_Output" localSheetId="17">#REF!</definedName>
    <definedName name="Real_Output" localSheetId="9">#REF!</definedName>
    <definedName name="Real_Output" localSheetId="6">#REF!</definedName>
    <definedName name="Real_Output" localSheetId="4">#REF!</definedName>
    <definedName name="Real_Output" localSheetId="5">#REF!</definedName>
    <definedName name="Real_Output" localSheetId="7">#REF!</definedName>
    <definedName name="Real_Output" localSheetId="8">#REF!</definedName>
    <definedName name="Real_Output">#REF!</definedName>
    <definedName name="série1">#REF!,#REF!</definedName>
    <definedName name="serie2">#REF!,#REF!</definedName>
    <definedName name="SeveritySort" localSheetId="21">[1]!SeveritySort</definedName>
    <definedName name="SeveritySort" localSheetId="15">[1]!SeveritySort</definedName>
    <definedName name="SeveritySort" localSheetId="4">[1]!SeveritySort</definedName>
    <definedName name="SeveritySort">[1]!SeveritySort</definedName>
    <definedName name="Sheet1">[6]Sheet1!#REF!</definedName>
    <definedName name="Show_Detection" localSheetId="21">[1]!Show_Detection</definedName>
    <definedName name="Show_Detection" localSheetId="15">[1]!Show_Detection</definedName>
    <definedName name="Show_Detection" localSheetId="4">[1]!Show_Detection</definedName>
    <definedName name="Show_Detection">[1]!Show_Detection</definedName>
    <definedName name="Show_KCDS" localSheetId="21">[1]!Show_KCDS</definedName>
    <definedName name="Show_KCDS" localSheetId="15">[1]!Show_KCDS</definedName>
    <definedName name="Show_KCDS" localSheetId="4">[1]!Show_KCDS</definedName>
    <definedName name="Show_KCDS">[1]!Show_KCDS</definedName>
    <definedName name="Show_Occur" localSheetId="21">[1]!Show_Occur</definedName>
    <definedName name="Show_Occur" localSheetId="15">[1]!Show_Occur</definedName>
    <definedName name="Show_Occur" localSheetId="4">[1]!Show_Occur</definedName>
    <definedName name="Show_Occur">[1]!Show_Occur</definedName>
    <definedName name="Show_Severity" localSheetId="21">[1]!Show_Severity</definedName>
    <definedName name="Show_Severity" localSheetId="15">[1]!Show_Severity</definedName>
    <definedName name="Show_Severity" localSheetId="4">[1]!Show_Severity</definedName>
    <definedName name="Show_Severity">[1]!Show_Severity</definedName>
    <definedName name="sorted">OFFSET('[4]12 PCS'!$CW$33,1,0,'[4]12 PCS'!$CW$32)</definedName>
    <definedName name="square" localSheetId="17">#REF!</definedName>
    <definedName name="square" localSheetId="9">#REF!</definedName>
    <definedName name="square" localSheetId="6">#REF!</definedName>
    <definedName name="square" localSheetId="4">#REF!</definedName>
    <definedName name="square" localSheetId="5">#REF!</definedName>
    <definedName name="square" localSheetId="7">#REF!</definedName>
    <definedName name="square" localSheetId="8">#REF!</definedName>
    <definedName name="square">#REF!</definedName>
    <definedName name="stopsign" localSheetId="17">#REF!</definedName>
    <definedName name="stopsign" localSheetId="9">#REF!</definedName>
    <definedName name="stopsign" localSheetId="6">#REF!</definedName>
    <definedName name="stopsign" localSheetId="4">#REF!</definedName>
    <definedName name="stopsign" localSheetId="5">#REF!</definedName>
    <definedName name="stopsign" localSheetId="7">#REF!</definedName>
    <definedName name="stopsign" localSheetId="8">#REF!</definedName>
    <definedName name="stopsign">#REF!</definedName>
    <definedName name="Summary1" localSheetId="17">#REF!</definedName>
    <definedName name="Summary1" localSheetId="9">#REF!</definedName>
    <definedName name="Summary1" localSheetId="6">#REF!</definedName>
    <definedName name="Summary1" localSheetId="4">#REF!</definedName>
    <definedName name="Summary1" localSheetId="5">#REF!</definedName>
    <definedName name="Summary1" localSheetId="7">#REF!</definedName>
    <definedName name="Summary1" localSheetId="8">#REF!</definedName>
    <definedName name="Summary1">#REF!</definedName>
    <definedName name="Supplier_Code">#REF!</definedName>
    <definedName name="test">[0]!test</definedName>
    <definedName name="Test1" localSheetId="5">#REF!</definedName>
    <definedName name="Test1">#REF!</definedName>
    <definedName name="triangle" localSheetId="5">#REF!</definedName>
    <definedName name="triangle">#REF!</definedName>
    <definedName name="X" localSheetId="17">'Process Flow Diagram - VDA'!X</definedName>
    <definedName name="X" localSheetId="9">'Control Plan - VDA'!X</definedName>
    <definedName name="X" localSheetId="6">DFMEA!X</definedName>
    <definedName name="X" localSheetId="4">PFMEA!X</definedName>
    <definedName name="X" localSheetId="5">'PFMEA - VDA'!X</definedName>
    <definedName name="X" localSheetId="7">'Process Flow Diagram'!X</definedName>
    <definedName name="X" localSheetId="8">'Process Flow Diagram - VDA'!X</definedName>
    <definedName name="X">[0]!X</definedName>
    <definedName name="ZZ" localSheetId="17">'Process Flow Diagram - VDA'!ZZ</definedName>
    <definedName name="ZZ" localSheetId="9">'Control Plan - VDA'!ZZ</definedName>
    <definedName name="ZZ" localSheetId="6">DFMEA!ZZ</definedName>
    <definedName name="ZZ" localSheetId="4">PFMEA!ZZ</definedName>
    <definedName name="ZZ" localSheetId="5">'PFMEA - VDA'!ZZ</definedName>
    <definedName name="ZZ" localSheetId="7">'Process Flow Diagram'!ZZ</definedName>
    <definedName name="ZZ" localSheetId="8">'Process Flow Diagram - VDA'!ZZ</definedName>
    <definedName name="ZZ">[0]!ZZ</definedName>
    <definedName name="啊">[0]!啊</definedName>
    <definedName name="请">[0]!请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5" l="1"/>
  <c r="C8" i="45"/>
  <c r="C7" i="45"/>
  <c r="C7" i="14"/>
  <c r="C8" i="14"/>
  <c r="M16" i="24" l="1"/>
  <c r="L16" i="24"/>
  <c r="M94" i="37"/>
  <c r="L94" i="37"/>
  <c r="M93" i="37"/>
  <c r="L93" i="37"/>
  <c r="M92" i="37"/>
  <c r="L92" i="37"/>
  <c r="M91" i="37"/>
  <c r="L91" i="37"/>
  <c r="M90" i="37"/>
  <c r="L90" i="37"/>
  <c r="M89" i="37"/>
  <c r="L89" i="37"/>
  <c r="M88" i="37"/>
  <c r="L88" i="37"/>
  <c r="M87" i="37"/>
  <c r="L87" i="37"/>
  <c r="M86" i="37"/>
  <c r="L86" i="37"/>
  <c r="M85" i="37"/>
  <c r="L85" i="37"/>
  <c r="M84" i="37"/>
  <c r="L84" i="37"/>
  <c r="M83" i="37"/>
  <c r="L83" i="37"/>
  <c r="M82" i="37"/>
  <c r="L82" i="37"/>
  <c r="M81" i="37"/>
  <c r="L81" i="37"/>
  <c r="M80" i="37"/>
  <c r="L80" i="37"/>
  <c r="M79" i="37"/>
  <c r="L79" i="37"/>
  <c r="M78" i="37"/>
  <c r="L78" i="37"/>
  <c r="M77" i="37"/>
  <c r="L77" i="37"/>
  <c r="M76" i="37"/>
  <c r="L76" i="37"/>
  <c r="M75" i="37"/>
  <c r="L75" i="37"/>
  <c r="M74" i="37"/>
  <c r="L74" i="37"/>
  <c r="M73" i="37"/>
  <c r="L73" i="37"/>
  <c r="M71" i="37"/>
  <c r="L71" i="37"/>
  <c r="M70" i="37"/>
  <c r="L70" i="37"/>
  <c r="M69" i="37"/>
  <c r="L69" i="37"/>
  <c r="M68" i="37"/>
  <c r="L68" i="37"/>
  <c r="M67" i="37"/>
  <c r="L67" i="37"/>
  <c r="M66" i="37"/>
  <c r="L66" i="37"/>
  <c r="M65" i="37"/>
  <c r="L65" i="37"/>
  <c r="M64" i="37"/>
  <c r="L64" i="37"/>
  <c r="M63" i="37"/>
  <c r="L63" i="37"/>
  <c r="M62" i="37"/>
  <c r="L62" i="37"/>
  <c r="M61" i="37"/>
  <c r="L61" i="37"/>
  <c r="M60" i="37"/>
  <c r="L60" i="37"/>
  <c r="M59" i="37"/>
  <c r="L59" i="37"/>
  <c r="M58" i="37"/>
  <c r="L58" i="37"/>
  <c r="M57" i="37"/>
  <c r="L57" i="37"/>
  <c r="M56" i="37"/>
  <c r="L56" i="37"/>
  <c r="M55" i="37"/>
  <c r="L55" i="37"/>
  <c r="M54" i="37"/>
  <c r="L54" i="37"/>
  <c r="M53" i="37"/>
  <c r="L53" i="37"/>
  <c r="M52" i="37"/>
  <c r="L52" i="37"/>
  <c r="M51" i="37"/>
  <c r="L51" i="37"/>
  <c r="M50" i="37"/>
  <c r="L50" i="37"/>
  <c r="M49" i="37"/>
  <c r="L49" i="37"/>
  <c r="M48" i="37"/>
  <c r="L48" i="37"/>
  <c r="M47" i="37"/>
  <c r="L47" i="37"/>
  <c r="M46" i="37"/>
  <c r="L46" i="37"/>
  <c r="M45" i="37"/>
  <c r="L45" i="37"/>
  <c r="M44" i="37"/>
  <c r="L44" i="37"/>
  <c r="M43" i="37"/>
  <c r="L43" i="37"/>
  <c r="M42" i="37"/>
  <c r="L42" i="37"/>
  <c r="M41" i="37"/>
  <c r="L41" i="37"/>
  <c r="M40" i="37"/>
  <c r="L40" i="37"/>
  <c r="M39" i="37"/>
  <c r="L39" i="37"/>
  <c r="M38" i="37"/>
  <c r="L38" i="37"/>
  <c r="M37" i="37"/>
  <c r="L37" i="37"/>
  <c r="M36" i="37"/>
  <c r="L36" i="37"/>
  <c r="M35" i="37"/>
  <c r="L35" i="37"/>
  <c r="M34" i="37"/>
  <c r="L34" i="37"/>
  <c r="M33" i="37"/>
  <c r="L33" i="37"/>
  <c r="M32" i="37"/>
  <c r="L32" i="37"/>
  <c r="M31" i="37"/>
  <c r="L31" i="37"/>
  <c r="M30" i="37"/>
  <c r="L30" i="37"/>
  <c r="M29" i="37"/>
  <c r="L29" i="37"/>
  <c r="M28" i="37"/>
  <c r="L28" i="37"/>
  <c r="M27" i="37"/>
  <c r="L27" i="37"/>
  <c r="M26" i="37"/>
  <c r="L26" i="37"/>
  <c r="M25" i="37"/>
  <c r="L25" i="37"/>
  <c r="M24" i="37"/>
  <c r="L24" i="37"/>
  <c r="M23" i="37"/>
  <c r="L23" i="37"/>
  <c r="M22" i="37"/>
  <c r="L22" i="37"/>
  <c r="M21" i="37"/>
  <c r="L21" i="37"/>
  <c r="M20" i="37"/>
  <c r="L20" i="37"/>
  <c r="M19" i="37"/>
  <c r="L19" i="37"/>
  <c r="M18" i="37"/>
  <c r="L18" i="37"/>
  <c r="M17" i="37"/>
  <c r="L17" i="37"/>
  <c r="M16" i="37"/>
  <c r="L16" i="37"/>
  <c r="M72" i="37"/>
  <c r="L72" i="37"/>
  <c r="N10" i="17"/>
  <c r="O10" i="17"/>
  <c r="N14" i="17"/>
  <c r="N10" i="22"/>
  <c r="T22" i="38"/>
  <c r="O59" i="22"/>
  <c r="N59" i="22"/>
  <c r="O58" i="22"/>
  <c r="N58" i="22"/>
  <c r="O57" i="22"/>
  <c r="N57" i="22"/>
  <c r="O56" i="22"/>
  <c r="N56" i="22"/>
  <c r="O55" i="22"/>
  <c r="N55" i="22"/>
  <c r="O54" i="22"/>
  <c r="N54" i="22"/>
  <c r="O53" i="22"/>
  <c r="N53" i="22"/>
  <c r="O52" i="22"/>
  <c r="N52" i="22"/>
  <c r="O51" i="22"/>
  <c r="N51" i="22"/>
  <c r="O50" i="22"/>
  <c r="N50" i="22"/>
  <c r="O49" i="22"/>
  <c r="N49" i="22"/>
  <c r="O48" i="22"/>
  <c r="N48" i="22"/>
  <c r="O47" i="22"/>
  <c r="N47" i="22"/>
  <c r="O46" i="22"/>
  <c r="N46" i="22"/>
  <c r="O45" i="22"/>
  <c r="N45" i="22"/>
  <c r="O44" i="22"/>
  <c r="N44" i="22"/>
  <c r="O43" i="22"/>
  <c r="N43" i="22"/>
  <c r="O42" i="22"/>
  <c r="N42" i="22"/>
  <c r="O41" i="22"/>
  <c r="N41" i="22"/>
  <c r="O40" i="22"/>
  <c r="N40" i="22"/>
  <c r="O39" i="22"/>
  <c r="N39" i="22"/>
  <c r="O38" i="22"/>
  <c r="N38" i="22"/>
  <c r="O37" i="22"/>
  <c r="N37" i="22"/>
  <c r="O36" i="22"/>
  <c r="N36" i="22"/>
  <c r="O35" i="22"/>
  <c r="N35" i="22"/>
  <c r="O34" i="22"/>
  <c r="N34" i="22"/>
  <c r="O33" i="22"/>
  <c r="N33" i="22"/>
  <c r="O32" i="22"/>
  <c r="N32" i="22"/>
  <c r="O31" i="22"/>
  <c r="N31" i="22"/>
  <c r="O30" i="22"/>
  <c r="N30" i="22"/>
  <c r="O29" i="22"/>
  <c r="N29" i="22"/>
  <c r="O28" i="22"/>
  <c r="N28" i="22"/>
  <c r="O27" i="22"/>
  <c r="N27" i="22"/>
  <c r="O26" i="22"/>
  <c r="N26" i="22"/>
  <c r="O25" i="22"/>
  <c r="N25" i="22"/>
  <c r="O24" i="22"/>
  <c r="N24" i="22"/>
  <c r="O23" i="22"/>
  <c r="N23" i="22"/>
  <c r="O22" i="22"/>
  <c r="N22" i="22"/>
  <c r="O21" i="22"/>
  <c r="N21" i="22"/>
  <c r="O20" i="22"/>
  <c r="N20" i="22"/>
  <c r="O19" i="22"/>
  <c r="N19" i="22"/>
  <c r="O18" i="22"/>
  <c r="N18" i="22"/>
  <c r="O17" i="22"/>
  <c r="N17" i="22"/>
  <c r="O16" i="22"/>
  <c r="N16" i="22"/>
  <c r="O15" i="22"/>
  <c r="N15" i="22"/>
  <c r="O14" i="22"/>
  <c r="N14" i="22"/>
  <c r="O13" i="22"/>
  <c r="N13" i="22"/>
  <c r="O12" i="22"/>
  <c r="N12" i="22"/>
  <c r="O11" i="22"/>
  <c r="N11" i="22"/>
  <c r="O10" i="22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N11" i="17"/>
  <c r="N12" i="17"/>
  <c r="N13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D9" i="44"/>
  <c r="D7" i="44"/>
  <c r="D8" i="44"/>
  <c r="D6" i="44"/>
  <c r="T15" i="43" l="1"/>
  <c r="M15" i="43"/>
  <c r="T16" i="38"/>
  <c r="T17" i="38"/>
  <c r="T18" i="38"/>
  <c r="T19" i="38"/>
  <c r="T20" i="38"/>
  <c r="T21" i="38"/>
  <c r="T23" i="38"/>
  <c r="T24" i="38"/>
  <c r="T25" i="38"/>
  <c r="T26" i="38"/>
  <c r="T27" i="38"/>
  <c r="T28" i="38"/>
  <c r="T29" i="38"/>
  <c r="T30" i="38"/>
  <c r="T31" i="38"/>
  <c r="T32" i="38"/>
  <c r="T33" i="38"/>
  <c r="T34" i="38"/>
  <c r="T35" i="38"/>
  <c r="T36" i="38"/>
  <c r="T37" i="38"/>
  <c r="T38" i="38"/>
  <c r="T39" i="38"/>
  <c r="T40" i="38"/>
  <c r="T41" i="38"/>
  <c r="T42" i="38"/>
  <c r="T43" i="38"/>
  <c r="T44" i="38"/>
  <c r="T45" i="38"/>
  <c r="T46" i="38"/>
  <c r="T47" i="38"/>
  <c r="T48" i="38"/>
  <c r="T49" i="38"/>
  <c r="T50" i="38"/>
  <c r="T51" i="38"/>
  <c r="T52" i="38"/>
  <c r="T53" i="38"/>
  <c r="T54" i="38"/>
  <c r="T55" i="38"/>
  <c r="T56" i="38"/>
  <c r="T57" i="38"/>
  <c r="T58" i="38"/>
  <c r="T59" i="38"/>
  <c r="T60" i="38"/>
  <c r="T61" i="38"/>
  <c r="T62" i="38"/>
  <c r="T63" i="38"/>
  <c r="T64" i="38"/>
  <c r="T65" i="38"/>
  <c r="T66" i="38"/>
  <c r="T67" i="38"/>
  <c r="T68" i="38"/>
  <c r="T69" i="38"/>
  <c r="T70" i="38"/>
  <c r="T71" i="38"/>
  <c r="T72" i="38"/>
  <c r="T73" i="38"/>
  <c r="T74" i="38"/>
  <c r="T75" i="38"/>
  <c r="T76" i="38"/>
  <c r="T77" i="38"/>
  <c r="T78" i="38"/>
  <c r="T79" i="38"/>
  <c r="T80" i="38"/>
  <c r="T81" i="38"/>
  <c r="T82" i="38"/>
  <c r="T83" i="38"/>
  <c r="T84" i="38"/>
  <c r="T85" i="38"/>
  <c r="T86" i="38"/>
  <c r="T87" i="38"/>
  <c r="T88" i="38"/>
  <c r="T89" i="38"/>
  <c r="T90" i="38"/>
  <c r="T91" i="38"/>
  <c r="T92" i="38"/>
  <c r="T93" i="38"/>
  <c r="T94" i="38"/>
  <c r="T95" i="38"/>
  <c r="T96" i="38"/>
  <c r="T97" i="38"/>
  <c r="T98" i="38"/>
  <c r="T99" i="38"/>
  <c r="T100" i="38"/>
  <c r="T101" i="38"/>
  <c r="T102" i="38"/>
  <c r="T103" i="38"/>
  <c r="T104" i="38"/>
  <c r="T105" i="38"/>
  <c r="T106" i="38"/>
  <c r="T107" i="38"/>
  <c r="T108" i="38"/>
  <c r="T109" i="38"/>
  <c r="T110" i="38"/>
  <c r="T111" i="38"/>
  <c r="T112" i="38"/>
  <c r="T113" i="38"/>
  <c r="T114" i="38"/>
  <c r="T115" i="38"/>
  <c r="T116" i="38"/>
  <c r="T117" i="38"/>
  <c r="T118" i="38"/>
  <c r="T119" i="38"/>
  <c r="T120" i="38"/>
  <c r="T121" i="38"/>
  <c r="T122" i="38"/>
  <c r="T123" i="38"/>
  <c r="T124" i="38"/>
  <c r="T125" i="38"/>
  <c r="T126" i="38"/>
  <c r="T127" i="38"/>
  <c r="T128" i="38"/>
  <c r="T129" i="38"/>
  <c r="T130" i="38"/>
  <c r="T131" i="38"/>
  <c r="T132" i="38"/>
  <c r="T133" i="38"/>
  <c r="T134" i="38"/>
  <c r="T135" i="38"/>
  <c r="T136" i="38"/>
  <c r="T137" i="38"/>
  <c r="T138" i="38"/>
  <c r="T139" i="38"/>
  <c r="T140" i="38"/>
  <c r="T141" i="38"/>
  <c r="T142" i="38"/>
  <c r="T143" i="38"/>
  <c r="T144" i="38"/>
  <c r="T145" i="38"/>
  <c r="T146" i="38"/>
  <c r="T147" i="38"/>
  <c r="T148" i="38"/>
  <c r="T149" i="38"/>
  <c r="T150" i="38"/>
  <c r="T151" i="38"/>
  <c r="T152" i="38"/>
  <c r="T153" i="38"/>
  <c r="T154" i="38"/>
  <c r="T155" i="38"/>
  <c r="T156" i="38"/>
  <c r="T157" i="38"/>
  <c r="T158" i="38"/>
  <c r="T159" i="38"/>
  <c r="T160" i="38"/>
  <c r="T161" i="38"/>
  <c r="T162" i="38"/>
  <c r="T163" i="38"/>
  <c r="T164" i="38"/>
  <c r="T165" i="38"/>
  <c r="T166" i="38"/>
  <c r="T167" i="38"/>
  <c r="T168" i="38"/>
  <c r="T169" i="38"/>
  <c r="T170" i="38"/>
  <c r="T171" i="38"/>
  <c r="T172" i="38"/>
  <c r="T173" i="38"/>
  <c r="T174" i="38"/>
  <c r="T175" i="38"/>
  <c r="T176" i="38"/>
  <c r="T177" i="38"/>
  <c r="T178" i="38"/>
  <c r="T179" i="38"/>
  <c r="T180" i="38"/>
  <c r="T181" i="38"/>
  <c r="T182" i="38"/>
  <c r="T183" i="38"/>
  <c r="T184" i="38"/>
  <c r="T185" i="38"/>
  <c r="T186" i="38"/>
  <c r="T187" i="38"/>
  <c r="T188" i="38"/>
  <c r="T189" i="38"/>
  <c r="T190" i="38"/>
  <c r="T191" i="38"/>
  <c r="T192" i="38"/>
  <c r="T193" i="38"/>
  <c r="T194" i="38"/>
  <c r="T195" i="38"/>
  <c r="T196" i="38"/>
  <c r="T197" i="38"/>
  <c r="T198" i="38"/>
  <c r="T199" i="38"/>
  <c r="T200" i="38"/>
  <c r="T201" i="38"/>
  <c r="T201" i="43"/>
  <c r="T200" i="43"/>
  <c r="T199" i="43"/>
  <c r="T198" i="43"/>
  <c r="T197" i="43"/>
  <c r="T196" i="43"/>
  <c r="T195" i="43"/>
  <c r="T194" i="43"/>
  <c r="T193" i="43"/>
  <c r="T192" i="43"/>
  <c r="T191" i="43"/>
  <c r="T190" i="43"/>
  <c r="T189" i="43"/>
  <c r="T188" i="43"/>
  <c r="T187" i="43"/>
  <c r="T186" i="43"/>
  <c r="T185" i="43"/>
  <c r="T184" i="43"/>
  <c r="T183" i="43"/>
  <c r="T182" i="43"/>
  <c r="T181" i="43"/>
  <c r="T180" i="43"/>
  <c r="T179" i="43"/>
  <c r="T178" i="43"/>
  <c r="T177" i="43"/>
  <c r="T176" i="43"/>
  <c r="T175" i="43"/>
  <c r="T174" i="43"/>
  <c r="T173" i="43"/>
  <c r="T172" i="43"/>
  <c r="T171" i="43"/>
  <c r="T170" i="43"/>
  <c r="T169" i="43"/>
  <c r="T168" i="43"/>
  <c r="T167" i="43"/>
  <c r="T166" i="43"/>
  <c r="T165" i="43"/>
  <c r="T164" i="43"/>
  <c r="T163" i="43"/>
  <c r="T162" i="43"/>
  <c r="T161" i="43"/>
  <c r="T160" i="43"/>
  <c r="T159" i="43"/>
  <c r="T158" i="43"/>
  <c r="T157" i="43"/>
  <c r="T156" i="43"/>
  <c r="T155" i="43"/>
  <c r="T154" i="43"/>
  <c r="T153" i="43"/>
  <c r="T152" i="43"/>
  <c r="T151" i="43"/>
  <c r="T150" i="43"/>
  <c r="T149" i="43"/>
  <c r="T148" i="43"/>
  <c r="T147" i="43"/>
  <c r="T146" i="43"/>
  <c r="T145" i="43"/>
  <c r="T144" i="43"/>
  <c r="T143" i="43"/>
  <c r="T142" i="43"/>
  <c r="T141" i="43"/>
  <c r="T140" i="43"/>
  <c r="T139" i="43"/>
  <c r="T138" i="43"/>
  <c r="T137" i="43"/>
  <c r="T136" i="43"/>
  <c r="T135" i="43"/>
  <c r="T134" i="43"/>
  <c r="T133" i="43"/>
  <c r="T132" i="43"/>
  <c r="T131" i="43"/>
  <c r="T130" i="43"/>
  <c r="T129" i="43"/>
  <c r="T128" i="43"/>
  <c r="T127" i="43"/>
  <c r="T126" i="43"/>
  <c r="T125" i="43"/>
  <c r="T124" i="43"/>
  <c r="T123" i="43"/>
  <c r="T122" i="43"/>
  <c r="T121" i="43"/>
  <c r="T120" i="43"/>
  <c r="T119" i="43"/>
  <c r="T118" i="43"/>
  <c r="T117" i="43"/>
  <c r="T116" i="43"/>
  <c r="T115" i="43"/>
  <c r="T114" i="43"/>
  <c r="T113" i="43"/>
  <c r="T112" i="43"/>
  <c r="T111" i="43"/>
  <c r="T110" i="43"/>
  <c r="T109" i="43"/>
  <c r="T108" i="43"/>
  <c r="T107" i="43"/>
  <c r="T106" i="43"/>
  <c r="T105" i="43"/>
  <c r="T104" i="43"/>
  <c r="T103" i="43"/>
  <c r="T102" i="43"/>
  <c r="T101" i="43"/>
  <c r="T100" i="43"/>
  <c r="T99" i="43"/>
  <c r="T98" i="43"/>
  <c r="T97" i="43"/>
  <c r="T96" i="43"/>
  <c r="T95" i="43"/>
  <c r="T94" i="43"/>
  <c r="T93" i="43"/>
  <c r="T92" i="43"/>
  <c r="T91" i="43"/>
  <c r="T90" i="43"/>
  <c r="T89" i="43"/>
  <c r="T88" i="43"/>
  <c r="T87" i="43"/>
  <c r="T86" i="43"/>
  <c r="T85" i="43"/>
  <c r="T84" i="43"/>
  <c r="T83" i="43"/>
  <c r="T82" i="43"/>
  <c r="T81" i="43"/>
  <c r="T80" i="43"/>
  <c r="T79" i="43"/>
  <c r="T78" i="43"/>
  <c r="T77" i="43"/>
  <c r="T76" i="43"/>
  <c r="T75" i="43"/>
  <c r="T74" i="43"/>
  <c r="T73" i="43"/>
  <c r="T72" i="43"/>
  <c r="T71" i="43"/>
  <c r="T70" i="43"/>
  <c r="T69" i="43"/>
  <c r="T68" i="43"/>
  <c r="T67" i="43"/>
  <c r="T66" i="43"/>
  <c r="T65" i="43"/>
  <c r="T64" i="43"/>
  <c r="T63" i="43"/>
  <c r="T62" i="43"/>
  <c r="T61" i="43"/>
  <c r="T60" i="43"/>
  <c r="T59" i="43"/>
  <c r="T58" i="43"/>
  <c r="T57" i="43"/>
  <c r="T56" i="43"/>
  <c r="T55" i="43"/>
  <c r="T54" i="43"/>
  <c r="T53" i="43"/>
  <c r="T52" i="43"/>
  <c r="T51" i="43"/>
  <c r="T50" i="43"/>
  <c r="T49" i="43"/>
  <c r="T48" i="43"/>
  <c r="T47" i="43"/>
  <c r="T46" i="43"/>
  <c r="T45" i="43"/>
  <c r="T44" i="43"/>
  <c r="T43" i="43"/>
  <c r="T42" i="43"/>
  <c r="T41" i="43"/>
  <c r="T40" i="43"/>
  <c r="T39" i="43"/>
  <c r="T38" i="43"/>
  <c r="T37" i="43"/>
  <c r="T36" i="43"/>
  <c r="T35" i="43"/>
  <c r="T34" i="43"/>
  <c r="T33" i="43"/>
  <c r="T32" i="43"/>
  <c r="T31" i="43"/>
  <c r="T30" i="43"/>
  <c r="T29" i="43"/>
  <c r="T28" i="43"/>
  <c r="T27" i="43"/>
  <c r="T26" i="43"/>
  <c r="T25" i="43"/>
  <c r="T24" i="43"/>
  <c r="T23" i="43"/>
  <c r="T22" i="43"/>
  <c r="T21" i="43"/>
  <c r="T20" i="43"/>
  <c r="T19" i="43"/>
  <c r="T18" i="43"/>
  <c r="T17" i="43"/>
  <c r="T16" i="43"/>
  <c r="D4" i="43"/>
  <c r="I4" i="43"/>
  <c r="M188" i="43"/>
  <c r="M189" i="43"/>
  <c r="M190" i="43"/>
  <c r="M191" i="43"/>
  <c r="M192" i="43"/>
  <c r="M193" i="43"/>
  <c r="M194" i="43"/>
  <c r="M195" i="43"/>
  <c r="M196" i="43"/>
  <c r="M197" i="43"/>
  <c r="M198" i="43"/>
  <c r="M199" i="43"/>
  <c r="M200" i="43"/>
  <c r="M201" i="43"/>
  <c r="M187" i="43"/>
  <c r="M201" i="38"/>
  <c r="M200" i="38"/>
  <c r="M199" i="38"/>
  <c r="M198" i="38"/>
  <c r="M197" i="38"/>
  <c r="M196" i="38"/>
  <c r="M195" i="38"/>
  <c r="M194" i="38"/>
  <c r="M193" i="38"/>
  <c r="M192" i="38"/>
  <c r="M191" i="38"/>
  <c r="M190" i="38"/>
  <c r="M189" i="38"/>
  <c r="M188" i="38"/>
  <c r="M187" i="38"/>
  <c r="M186" i="38"/>
  <c r="M185" i="38"/>
  <c r="M184" i="38"/>
  <c r="M183" i="38"/>
  <c r="M182" i="38"/>
  <c r="M181" i="38"/>
  <c r="M180" i="38"/>
  <c r="M179" i="38"/>
  <c r="M178" i="38"/>
  <c r="M177" i="38"/>
  <c r="M176" i="38"/>
  <c r="M175" i="38"/>
  <c r="M174" i="38"/>
  <c r="M173" i="38"/>
  <c r="M172" i="38"/>
  <c r="M171" i="38"/>
  <c r="M170" i="38"/>
  <c r="M169" i="38"/>
  <c r="M168" i="38"/>
  <c r="M167" i="38"/>
  <c r="M166" i="38"/>
  <c r="M165" i="38"/>
  <c r="M164" i="38"/>
  <c r="M163" i="38"/>
  <c r="M162" i="38"/>
  <c r="M161" i="38"/>
  <c r="M160" i="38"/>
  <c r="M159" i="38"/>
  <c r="M158" i="38"/>
  <c r="M157" i="38"/>
  <c r="M156" i="38"/>
  <c r="M155" i="38"/>
  <c r="M154" i="38"/>
  <c r="M153" i="38"/>
  <c r="M152" i="38"/>
  <c r="M151" i="38"/>
  <c r="M150" i="38"/>
  <c r="M149" i="38"/>
  <c r="M148" i="38"/>
  <c r="M147" i="38"/>
  <c r="M146" i="38"/>
  <c r="M145" i="38"/>
  <c r="M144" i="38"/>
  <c r="M143" i="38"/>
  <c r="M142" i="38"/>
  <c r="M141" i="38"/>
  <c r="M140" i="38"/>
  <c r="M139" i="38"/>
  <c r="M138" i="38"/>
  <c r="M137" i="38"/>
  <c r="M136" i="38"/>
  <c r="M135" i="38"/>
  <c r="M134" i="38"/>
  <c r="M133" i="38"/>
  <c r="M132" i="38"/>
  <c r="M131" i="38"/>
  <c r="M130" i="38"/>
  <c r="M129" i="38"/>
  <c r="M128" i="38"/>
  <c r="M127" i="38"/>
  <c r="M126" i="38"/>
  <c r="M125" i="38"/>
  <c r="M124" i="38"/>
  <c r="M123" i="38"/>
  <c r="M122" i="38"/>
  <c r="M121" i="38"/>
  <c r="M120" i="38"/>
  <c r="M119" i="38"/>
  <c r="M118" i="38"/>
  <c r="M117" i="38"/>
  <c r="M116" i="38"/>
  <c r="M115" i="38"/>
  <c r="M114" i="38"/>
  <c r="M113" i="38"/>
  <c r="M112" i="38"/>
  <c r="M111" i="38"/>
  <c r="M110" i="38"/>
  <c r="M109" i="38"/>
  <c r="M108" i="38"/>
  <c r="M107" i="38"/>
  <c r="M106" i="38"/>
  <c r="M105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91" i="38"/>
  <c r="M90" i="38"/>
  <c r="M89" i="38"/>
  <c r="M88" i="38"/>
  <c r="M87" i="38"/>
  <c r="M86" i="38"/>
  <c r="M85" i="38"/>
  <c r="M84" i="38"/>
  <c r="M83" i="38"/>
  <c r="M82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61" i="38"/>
  <c r="M60" i="38"/>
  <c r="M59" i="38"/>
  <c r="M58" i="38"/>
  <c r="M57" i="38"/>
  <c r="M56" i="38"/>
  <c r="M55" i="38"/>
  <c r="M54" i="38"/>
  <c r="M53" i="38"/>
  <c r="M52" i="38"/>
  <c r="M51" i="38"/>
  <c r="M50" i="38"/>
  <c r="M49" i="38"/>
  <c r="M48" i="38"/>
  <c r="M47" i="38"/>
  <c r="M46" i="38"/>
  <c r="M45" i="38"/>
  <c r="M44" i="38"/>
  <c r="M43" i="38"/>
  <c r="M42" i="38"/>
  <c r="M41" i="38"/>
  <c r="M40" i="38"/>
  <c r="M39" i="38"/>
  <c r="M38" i="38"/>
  <c r="M37" i="38"/>
  <c r="M36" i="38"/>
  <c r="M35" i="38"/>
  <c r="M34" i="38"/>
  <c r="M33" i="38"/>
  <c r="M32" i="38"/>
  <c r="M31" i="38"/>
  <c r="M30" i="38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T15" i="38"/>
  <c r="M15" i="38"/>
  <c r="I5" i="38"/>
  <c r="D5" i="38"/>
  <c r="I4" i="38"/>
  <c r="D4" i="38"/>
  <c r="M186" i="43" l="1"/>
  <c r="M185" i="43"/>
  <c r="M184" i="43"/>
  <c r="M183" i="43"/>
  <c r="M182" i="43"/>
  <c r="M181" i="43"/>
  <c r="M180" i="43"/>
  <c r="M179" i="43"/>
  <c r="M178" i="43"/>
  <c r="M177" i="43"/>
  <c r="M176" i="43"/>
  <c r="M175" i="43"/>
  <c r="M174" i="43"/>
  <c r="M173" i="43"/>
  <c r="M172" i="43"/>
  <c r="M171" i="43"/>
  <c r="M170" i="43"/>
  <c r="M169" i="43"/>
  <c r="M168" i="43"/>
  <c r="M167" i="43"/>
  <c r="M166" i="43"/>
  <c r="M165" i="43"/>
  <c r="M164" i="43"/>
  <c r="M163" i="43"/>
  <c r="M162" i="43"/>
  <c r="M161" i="43"/>
  <c r="M160" i="43"/>
  <c r="M159" i="43"/>
  <c r="M158" i="43"/>
  <c r="M157" i="43"/>
  <c r="M156" i="43"/>
  <c r="M155" i="43"/>
  <c r="M154" i="43"/>
  <c r="M153" i="43"/>
  <c r="M152" i="43"/>
  <c r="M151" i="43"/>
  <c r="M150" i="43"/>
  <c r="M149" i="43"/>
  <c r="M148" i="43"/>
  <c r="M147" i="43"/>
  <c r="M146" i="43"/>
  <c r="M145" i="43"/>
  <c r="M144" i="43"/>
  <c r="M143" i="43"/>
  <c r="M142" i="43"/>
  <c r="M141" i="43"/>
  <c r="M140" i="43"/>
  <c r="M139" i="43"/>
  <c r="M138" i="43"/>
  <c r="M137" i="43"/>
  <c r="M136" i="43"/>
  <c r="M135" i="43"/>
  <c r="M134" i="43"/>
  <c r="M133" i="43"/>
  <c r="M132" i="43"/>
  <c r="M131" i="43"/>
  <c r="M130" i="43"/>
  <c r="M129" i="43"/>
  <c r="M128" i="43"/>
  <c r="M127" i="43"/>
  <c r="M126" i="43"/>
  <c r="M125" i="43"/>
  <c r="M124" i="43"/>
  <c r="M123" i="43"/>
  <c r="M122" i="43"/>
  <c r="M121" i="43"/>
  <c r="M120" i="43"/>
  <c r="M119" i="43"/>
  <c r="M118" i="43"/>
  <c r="M117" i="43"/>
  <c r="M116" i="43"/>
  <c r="M115" i="43"/>
  <c r="M114" i="43"/>
  <c r="M113" i="43"/>
  <c r="M112" i="43"/>
  <c r="M111" i="43"/>
  <c r="M110" i="43"/>
  <c r="M109" i="43"/>
  <c r="M108" i="43"/>
  <c r="M107" i="43"/>
  <c r="M106" i="43"/>
  <c r="M105" i="43"/>
  <c r="M104" i="43"/>
  <c r="M103" i="43"/>
  <c r="M102" i="43"/>
  <c r="M101" i="43"/>
  <c r="M100" i="43"/>
  <c r="M99" i="43"/>
  <c r="M98" i="43"/>
  <c r="M97" i="43"/>
  <c r="M96" i="43"/>
  <c r="M95" i="43"/>
  <c r="M94" i="43"/>
  <c r="M93" i="43"/>
  <c r="M92" i="43"/>
  <c r="M91" i="43"/>
  <c r="M90" i="43"/>
  <c r="M89" i="43"/>
  <c r="M88" i="43"/>
  <c r="M87" i="43"/>
  <c r="M86" i="43"/>
  <c r="M85" i="43"/>
  <c r="M84" i="43"/>
  <c r="M83" i="43"/>
  <c r="M82" i="43"/>
  <c r="M81" i="43"/>
  <c r="M80" i="43"/>
  <c r="M79" i="43"/>
  <c r="M78" i="43"/>
  <c r="M77" i="43"/>
  <c r="M76" i="43"/>
  <c r="M75" i="43"/>
  <c r="M74" i="43"/>
  <c r="M73" i="43"/>
  <c r="M72" i="43"/>
  <c r="M71" i="43"/>
  <c r="M70" i="43"/>
  <c r="M69" i="43"/>
  <c r="M68" i="43"/>
  <c r="M67" i="43"/>
  <c r="M66" i="43"/>
  <c r="M65" i="43"/>
  <c r="M64" i="43"/>
  <c r="M63" i="43"/>
  <c r="M62" i="43"/>
  <c r="M61" i="43"/>
  <c r="M60" i="43"/>
  <c r="M59" i="43"/>
  <c r="M58" i="43"/>
  <c r="M57" i="43"/>
  <c r="M56" i="43"/>
  <c r="M55" i="43"/>
  <c r="M54" i="43"/>
  <c r="M53" i="43"/>
  <c r="M52" i="43"/>
  <c r="M51" i="43"/>
  <c r="M50" i="43"/>
  <c r="M49" i="43"/>
  <c r="M48" i="43"/>
  <c r="M47" i="43"/>
  <c r="M46" i="43"/>
  <c r="M45" i="43"/>
  <c r="M44" i="43"/>
  <c r="M43" i="43"/>
  <c r="M42" i="43"/>
  <c r="M41" i="43"/>
  <c r="M40" i="43"/>
  <c r="M39" i="43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I5" i="43"/>
  <c r="D5" i="43"/>
  <c r="O34" i="41"/>
  <c r="O33" i="41"/>
  <c r="O21" i="41"/>
  <c r="O24" i="40"/>
  <c r="O37" i="40"/>
  <c r="O36" i="40"/>
  <c r="J5" i="24"/>
  <c r="J6" i="24"/>
  <c r="J7" i="24"/>
  <c r="J5" i="37"/>
  <c r="J6" i="37"/>
  <c r="J7" i="37"/>
  <c r="B8" i="41"/>
  <c r="B5" i="41"/>
  <c r="G15" i="41"/>
  <c r="B8" i="42"/>
  <c r="B5" i="42"/>
  <c r="B8" i="40"/>
  <c r="Z14" i="40" l="1"/>
  <c r="B5" i="40"/>
  <c r="D34" i="40"/>
  <c r="C11" i="14" l="1"/>
  <c r="N15" i="42"/>
  <c r="P15" i="42"/>
  <c r="Q15" i="42"/>
  <c r="R15" i="42"/>
  <c r="T15" i="42"/>
  <c r="U15" i="42"/>
  <c r="V15" i="42"/>
  <c r="X15" i="42"/>
  <c r="Y15" i="42"/>
  <c r="Z15" i="42"/>
  <c r="AB15" i="42"/>
  <c r="AC15" i="42"/>
  <c r="AD15" i="42"/>
  <c r="AF15" i="42"/>
  <c r="AG15" i="42"/>
  <c r="AH15" i="42"/>
  <c r="AJ15" i="42"/>
  <c r="AK15" i="42"/>
  <c r="AL15" i="42"/>
  <c r="B16" i="42"/>
  <c r="B17" i="42" s="1"/>
  <c r="B18" i="42" s="1"/>
  <c r="B19" i="42" s="1"/>
  <c r="B20" i="42" s="1"/>
  <c r="B21" i="42" s="1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2" i="42" s="1"/>
  <c r="B33" i="42" s="1"/>
  <c r="B34" i="42" s="1"/>
  <c r="B35" i="42" s="1"/>
  <c r="B36" i="42" s="1"/>
  <c r="B37" i="42" s="1"/>
  <c r="B38" i="42" s="1"/>
  <c r="B39" i="42" s="1"/>
  <c r="B40" i="42" s="1"/>
  <c r="B41" i="42" s="1"/>
  <c r="B42" i="42" s="1"/>
  <c r="B43" i="42" s="1"/>
  <c r="B44" i="42" s="1"/>
  <c r="B45" i="42" s="1"/>
  <c r="B46" i="42" s="1"/>
  <c r="B47" i="42" s="1"/>
  <c r="B48" i="42" s="1"/>
  <c r="B49" i="42" s="1"/>
  <c r="B50" i="42" s="1"/>
  <c r="B51" i="42" s="1"/>
  <c r="B52" i="42" s="1"/>
  <c r="B53" i="42" s="1"/>
  <c r="B54" i="42" s="1"/>
  <c r="B55" i="42" s="1"/>
  <c r="B56" i="42" s="1"/>
  <c r="B57" i="42" s="1"/>
  <c r="B58" i="42" s="1"/>
  <c r="B59" i="42" s="1"/>
  <c r="B60" i="42" s="1"/>
  <c r="B61" i="42" s="1"/>
  <c r="B62" i="42" s="1"/>
  <c r="B63" i="42" s="1"/>
  <c r="B64" i="42" s="1"/>
  <c r="N16" i="42"/>
  <c r="P16" i="42"/>
  <c r="Q16" i="42"/>
  <c r="R16" i="42"/>
  <c r="T16" i="42"/>
  <c r="U16" i="42"/>
  <c r="V16" i="42"/>
  <c r="X16" i="42"/>
  <c r="Y16" i="42"/>
  <c r="Z16" i="42"/>
  <c r="AB16" i="42"/>
  <c r="AC16" i="42"/>
  <c r="AD16" i="42"/>
  <c r="AF16" i="42"/>
  <c r="AG16" i="42"/>
  <c r="AH16" i="42"/>
  <c r="AJ16" i="42"/>
  <c r="AK16" i="42"/>
  <c r="AL16" i="42"/>
  <c r="N17" i="42"/>
  <c r="P17" i="42"/>
  <c r="Q17" i="42"/>
  <c r="R17" i="42"/>
  <c r="T17" i="42"/>
  <c r="U17" i="42"/>
  <c r="V17" i="42"/>
  <c r="X17" i="42"/>
  <c r="Y17" i="42"/>
  <c r="Z17" i="42"/>
  <c r="AB17" i="42"/>
  <c r="AC17" i="42"/>
  <c r="AD17" i="42"/>
  <c r="AF17" i="42"/>
  <c r="AG17" i="42"/>
  <c r="AH17" i="42"/>
  <c r="AJ17" i="42"/>
  <c r="AK17" i="42"/>
  <c r="AL17" i="42"/>
  <c r="N18" i="42"/>
  <c r="P18" i="42"/>
  <c r="Q18" i="42"/>
  <c r="R18" i="42"/>
  <c r="T18" i="42"/>
  <c r="U18" i="42"/>
  <c r="V18" i="42"/>
  <c r="X18" i="42"/>
  <c r="Y18" i="42"/>
  <c r="Z18" i="42"/>
  <c r="AB18" i="42"/>
  <c r="AC18" i="42"/>
  <c r="AD18" i="42"/>
  <c r="AF18" i="42"/>
  <c r="AG18" i="42"/>
  <c r="AH18" i="42"/>
  <c r="AJ18" i="42"/>
  <c r="AK18" i="42"/>
  <c r="AL18" i="42"/>
  <c r="N19" i="42"/>
  <c r="P19" i="42"/>
  <c r="Q19" i="42"/>
  <c r="R19" i="42"/>
  <c r="T19" i="42"/>
  <c r="U19" i="42"/>
  <c r="V19" i="42"/>
  <c r="X19" i="42"/>
  <c r="Y19" i="42"/>
  <c r="Z19" i="42"/>
  <c r="AB19" i="42"/>
  <c r="AC19" i="42"/>
  <c r="AD19" i="42"/>
  <c r="AF19" i="42"/>
  <c r="AG19" i="42"/>
  <c r="AH19" i="42"/>
  <c r="AJ19" i="42"/>
  <c r="AK19" i="42"/>
  <c r="AL19" i="42"/>
  <c r="N20" i="42"/>
  <c r="P20" i="42"/>
  <c r="Q20" i="42"/>
  <c r="R20" i="42"/>
  <c r="T20" i="42"/>
  <c r="U20" i="42"/>
  <c r="V20" i="42"/>
  <c r="X20" i="42"/>
  <c r="Y20" i="42"/>
  <c r="Z20" i="42"/>
  <c r="AB20" i="42"/>
  <c r="AC20" i="42"/>
  <c r="AD20" i="42"/>
  <c r="AF20" i="42"/>
  <c r="AG20" i="42"/>
  <c r="AH20" i="42"/>
  <c r="AJ20" i="42"/>
  <c r="AK20" i="42"/>
  <c r="AL20" i="42"/>
  <c r="N21" i="42"/>
  <c r="P21" i="42"/>
  <c r="Q21" i="42"/>
  <c r="R21" i="42"/>
  <c r="T21" i="42"/>
  <c r="U21" i="42"/>
  <c r="V21" i="42"/>
  <c r="X21" i="42"/>
  <c r="Y21" i="42"/>
  <c r="Z21" i="42"/>
  <c r="AB21" i="42"/>
  <c r="AC21" i="42"/>
  <c r="AD21" i="42"/>
  <c r="AF21" i="42"/>
  <c r="AG21" i="42"/>
  <c r="AH21" i="42"/>
  <c r="AJ21" i="42"/>
  <c r="AK21" i="42"/>
  <c r="AL21" i="42"/>
  <c r="N22" i="42"/>
  <c r="P22" i="42"/>
  <c r="Q22" i="42"/>
  <c r="R22" i="42"/>
  <c r="T22" i="42"/>
  <c r="U22" i="42"/>
  <c r="V22" i="42"/>
  <c r="X22" i="42"/>
  <c r="Y22" i="42"/>
  <c r="Z22" i="42"/>
  <c r="AB22" i="42"/>
  <c r="AC22" i="42"/>
  <c r="AD22" i="42"/>
  <c r="AF22" i="42"/>
  <c r="AG22" i="42"/>
  <c r="AH22" i="42"/>
  <c r="AJ22" i="42"/>
  <c r="AK22" i="42"/>
  <c r="AL22" i="42"/>
  <c r="N23" i="42"/>
  <c r="P23" i="42"/>
  <c r="Q23" i="42"/>
  <c r="R23" i="42"/>
  <c r="T23" i="42"/>
  <c r="U23" i="42"/>
  <c r="V23" i="42"/>
  <c r="X23" i="42"/>
  <c r="Y23" i="42"/>
  <c r="Z23" i="42"/>
  <c r="AB23" i="42"/>
  <c r="AC23" i="42"/>
  <c r="AD23" i="42"/>
  <c r="AF23" i="42"/>
  <c r="AG23" i="42"/>
  <c r="AH23" i="42"/>
  <c r="AJ23" i="42"/>
  <c r="AK23" i="42"/>
  <c r="AL23" i="42"/>
  <c r="N24" i="42"/>
  <c r="P24" i="42"/>
  <c r="Q24" i="42"/>
  <c r="R24" i="42"/>
  <c r="T24" i="42"/>
  <c r="U24" i="42"/>
  <c r="V24" i="42"/>
  <c r="X24" i="42"/>
  <c r="Y24" i="42"/>
  <c r="Z24" i="42"/>
  <c r="AB24" i="42"/>
  <c r="AC24" i="42"/>
  <c r="AD24" i="42"/>
  <c r="AF24" i="42"/>
  <c r="AG24" i="42"/>
  <c r="AH24" i="42"/>
  <c r="AJ24" i="42"/>
  <c r="AK24" i="42"/>
  <c r="AL24" i="42"/>
  <c r="N25" i="42"/>
  <c r="P25" i="42"/>
  <c r="Q25" i="42"/>
  <c r="R25" i="42"/>
  <c r="T25" i="42"/>
  <c r="U25" i="42"/>
  <c r="V25" i="42"/>
  <c r="X25" i="42"/>
  <c r="Y25" i="42"/>
  <c r="Z25" i="42"/>
  <c r="AB25" i="42"/>
  <c r="AC25" i="42"/>
  <c r="AD25" i="42"/>
  <c r="AF25" i="42"/>
  <c r="AG25" i="42"/>
  <c r="AH25" i="42"/>
  <c r="AJ25" i="42"/>
  <c r="AK25" i="42"/>
  <c r="AL25" i="42"/>
  <c r="N26" i="42"/>
  <c r="P26" i="42"/>
  <c r="Q26" i="42"/>
  <c r="R26" i="42"/>
  <c r="T26" i="42"/>
  <c r="U26" i="42"/>
  <c r="V26" i="42"/>
  <c r="X26" i="42"/>
  <c r="Y26" i="42"/>
  <c r="Z26" i="42"/>
  <c r="AB26" i="42"/>
  <c r="AC26" i="42"/>
  <c r="AD26" i="42"/>
  <c r="AF26" i="42"/>
  <c r="AG26" i="42"/>
  <c r="AH26" i="42"/>
  <c r="AJ26" i="42"/>
  <c r="AK26" i="42"/>
  <c r="AL26" i="42"/>
  <c r="N27" i="42"/>
  <c r="P27" i="42"/>
  <c r="Q27" i="42"/>
  <c r="R27" i="42"/>
  <c r="T27" i="42"/>
  <c r="U27" i="42"/>
  <c r="V27" i="42"/>
  <c r="X27" i="42"/>
  <c r="Y27" i="42"/>
  <c r="Z27" i="42"/>
  <c r="AB27" i="42"/>
  <c r="AC27" i="42"/>
  <c r="AD27" i="42"/>
  <c r="AF27" i="42"/>
  <c r="AG27" i="42"/>
  <c r="AH27" i="42"/>
  <c r="AJ27" i="42"/>
  <c r="AK27" i="42"/>
  <c r="AL27" i="42"/>
  <c r="N28" i="42"/>
  <c r="P28" i="42"/>
  <c r="Q28" i="42"/>
  <c r="R28" i="42"/>
  <c r="T28" i="42"/>
  <c r="U28" i="42"/>
  <c r="V28" i="42"/>
  <c r="X28" i="42"/>
  <c r="Y28" i="42"/>
  <c r="Z28" i="42"/>
  <c r="AB28" i="42"/>
  <c r="AC28" i="42"/>
  <c r="AD28" i="42"/>
  <c r="AF28" i="42"/>
  <c r="AG28" i="42"/>
  <c r="AH28" i="42"/>
  <c r="AJ28" i="42"/>
  <c r="AK28" i="42"/>
  <c r="AL28" i="42"/>
  <c r="N29" i="42"/>
  <c r="P29" i="42"/>
  <c r="Q29" i="42"/>
  <c r="R29" i="42"/>
  <c r="T29" i="42"/>
  <c r="U29" i="42"/>
  <c r="V29" i="42"/>
  <c r="X29" i="42"/>
  <c r="Y29" i="42"/>
  <c r="Z29" i="42"/>
  <c r="AB29" i="42"/>
  <c r="AC29" i="42"/>
  <c r="AD29" i="42"/>
  <c r="AF29" i="42"/>
  <c r="AG29" i="42"/>
  <c r="AH29" i="42"/>
  <c r="AJ29" i="42"/>
  <c r="AK29" i="42"/>
  <c r="AL29" i="42"/>
  <c r="N30" i="42"/>
  <c r="P30" i="42"/>
  <c r="Q30" i="42"/>
  <c r="R30" i="42"/>
  <c r="T30" i="42"/>
  <c r="U30" i="42"/>
  <c r="V30" i="42"/>
  <c r="X30" i="42"/>
  <c r="Y30" i="42"/>
  <c r="Z30" i="42"/>
  <c r="AB30" i="42"/>
  <c r="AC30" i="42"/>
  <c r="AD30" i="42"/>
  <c r="AF30" i="42"/>
  <c r="AG30" i="42"/>
  <c r="AH30" i="42"/>
  <c r="AJ30" i="42"/>
  <c r="AK30" i="42"/>
  <c r="AL30" i="42"/>
  <c r="N31" i="42"/>
  <c r="P31" i="42"/>
  <c r="Q31" i="42"/>
  <c r="R31" i="42"/>
  <c r="T31" i="42"/>
  <c r="U31" i="42"/>
  <c r="V31" i="42"/>
  <c r="X31" i="42"/>
  <c r="Y31" i="42"/>
  <c r="Z31" i="42"/>
  <c r="AB31" i="42"/>
  <c r="AC31" i="42"/>
  <c r="AD31" i="42"/>
  <c r="AF31" i="42"/>
  <c r="AG31" i="42"/>
  <c r="AH31" i="42"/>
  <c r="AJ31" i="42"/>
  <c r="AK31" i="42"/>
  <c r="AL31" i="42"/>
  <c r="N32" i="42"/>
  <c r="P32" i="42"/>
  <c r="Q32" i="42"/>
  <c r="R32" i="42"/>
  <c r="T32" i="42"/>
  <c r="U32" i="42"/>
  <c r="V32" i="42"/>
  <c r="X32" i="42"/>
  <c r="Y32" i="42"/>
  <c r="Z32" i="42"/>
  <c r="AB32" i="42"/>
  <c r="AC32" i="42"/>
  <c r="AD32" i="42"/>
  <c r="AF32" i="42"/>
  <c r="AG32" i="42"/>
  <c r="AH32" i="42"/>
  <c r="AJ32" i="42"/>
  <c r="AK32" i="42"/>
  <c r="AL32" i="42"/>
  <c r="N33" i="42"/>
  <c r="P33" i="42"/>
  <c r="Q33" i="42"/>
  <c r="R33" i="42"/>
  <c r="T33" i="42"/>
  <c r="U33" i="42"/>
  <c r="V33" i="42"/>
  <c r="X33" i="42"/>
  <c r="Y33" i="42"/>
  <c r="Z33" i="42"/>
  <c r="AB33" i="42"/>
  <c r="AC33" i="42"/>
  <c r="AD33" i="42"/>
  <c r="AF33" i="42"/>
  <c r="AG33" i="42"/>
  <c r="AH33" i="42"/>
  <c r="AJ33" i="42"/>
  <c r="AK33" i="42"/>
  <c r="AL33" i="42"/>
  <c r="N34" i="42"/>
  <c r="P34" i="42"/>
  <c r="Q34" i="42"/>
  <c r="R34" i="42"/>
  <c r="T34" i="42"/>
  <c r="U34" i="42"/>
  <c r="V34" i="42"/>
  <c r="X34" i="42"/>
  <c r="Y34" i="42"/>
  <c r="Z34" i="42"/>
  <c r="AB34" i="42"/>
  <c r="AC34" i="42"/>
  <c r="AD34" i="42"/>
  <c r="AF34" i="42"/>
  <c r="AG34" i="42"/>
  <c r="AH34" i="42"/>
  <c r="AJ34" i="42"/>
  <c r="AK34" i="42"/>
  <c r="AL34" i="42"/>
  <c r="N35" i="42"/>
  <c r="P35" i="42"/>
  <c r="Q35" i="42"/>
  <c r="R35" i="42"/>
  <c r="T35" i="42"/>
  <c r="U35" i="42"/>
  <c r="V35" i="42"/>
  <c r="X35" i="42"/>
  <c r="Y35" i="42"/>
  <c r="Z35" i="42"/>
  <c r="AB35" i="42"/>
  <c r="AC35" i="42"/>
  <c r="AD35" i="42"/>
  <c r="AF35" i="42"/>
  <c r="AG35" i="42"/>
  <c r="AH35" i="42"/>
  <c r="AJ35" i="42"/>
  <c r="AK35" i="42"/>
  <c r="AL35" i="42"/>
  <c r="N36" i="42"/>
  <c r="P36" i="42"/>
  <c r="Q36" i="42"/>
  <c r="R36" i="42"/>
  <c r="T36" i="42"/>
  <c r="U36" i="42"/>
  <c r="V36" i="42"/>
  <c r="X36" i="42"/>
  <c r="Y36" i="42"/>
  <c r="Z36" i="42"/>
  <c r="AB36" i="42"/>
  <c r="AC36" i="42"/>
  <c r="AD36" i="42"/>
  <c r="AF36" i="42"/>
  <c r="AG36" i="42"/>
  <c r="AH36" i="42"/>
  <c r="AJ36" i="42"/>
  <c r="AK36" i="42"/>
  <c r="AL36" i="42"/>
  <c r="N37" i="42"/>
  <c r="P37" i="42"/>
  <c r="Q37" i="42"/>
  <c r="R37" i="42"/>
  <c r="T37" i="42"/>
  <c r="U37" i="42"/>
  <c r="V37" i="42"/>
  <c r="X37" i="42"/>
  <c r="Y37" i="42"/>
  <c r="Z37" i="42"/>
  <c r="AB37" i="42"/>
  <c r="AC37" i="42"/>
  <c r="AD37" i="42"/>
  <c r="AF37" i="42"/>
  <c r="AG37" i="42"/>
  <c r="AH37" i="42"/>
  <c r="AJ37" i="42"/>
  <c r="AK37" i="42"/>
  <c r="AL37" i="42"/>
  <c r="N38" i="42"/>
  <c r="P38" i="42"/>
  <c r="Q38" i="42"/>
  <c r="R38" i="42"/>
  <c r="T38" i="42"/>
  <c r="U38" i="42"/>
  <c r="V38" i="42"/>
  <c r="X38" i="42"/>
  <c r="Y38" i="42"/>
  <c r="Z38" i="42"/>
  <c r="AB38" i="42"/>
  <c r="AC38" i="42"/>
  <c r="AD38" i="42"/>
  <c r="AF38" i="42"/>
  <c r="AG38" i="42"/>
  <c r="AH38" i="42"/>
  <c r="AJ38" i="42"/>
  <c r="AK38" i="42"/>
  <c r="AL38" i="42"/>
  <c r="N39" i="42"/>
  <c r="P39" i="42"/>
  <c r="Q39" i="42"/>
  <c r="R39" i="42"/>
  <c r="T39" i="42"/>
  <c r="U39" i="42"/>
  <c r="V39" i="42"/>
  <c r="X39" i="42"/>
  <c r="Y39" i="42"/>
  <c r="Z39" i="42"/>
  <c r="AB39" i="42"/>
  <c r="AC39" i="42"/>
  <c r="AD39" i="42"/>
  <c r="AF39" i="42"/>
  <c r="AG39" i="42"/>
  <c r="AH39" i="42"/>
  <c r="AJ39" i="42"/>
  <c r="AK39" i="42"/>
  <c r="AL39" i="42"/>
  <c r="N40" i="42"/>
  <c r="P40" i="42"/>
  <c r="Q40" i="42"/>
  <c r="R40" i="42"/>
  <c r="T40" i="42"/>
  <c r="U40" i="42"/>
  <c r="V40" i="42"/>
  <c r="X40" i="42"/>
  <c r="Y40" i="42"/>
  <c r="Z40" i="42"/>
  <c r="AB40" i="42"/>
  <c r="AC40" i="42"/>
  <c r="AD40" i="42"/>
  <c r="AF40" i="42"/>
  <c r="AG40" i="42"/>
  <c r="AH40" i="42"/>
  <c r="AJ40" i="42"/>
  <c r="AK40" i="42"/>
  <c r="AL40" i="42"/>
  <c r="N41" i="42"/>
  <c r="P41" i="42"/>
  <c r="Q41" i="42"/>
  <c r="R41" i="42"/>
  <c r="T41" i="42"/>
  <c r="U41" i="42"/>
  <c r="V41" i="42"/>
  <c r="X41" i="42"/>
  <c r="Y41" i="42"/>
  <c r="Z41" i="42"/>
  <c r="AB41" i="42"/>
  <c r="AC41" i="42"/>
  <c r="AD41" i="42"/>
  <c r="AF41" i="42"/>
  <c r="AG41" i="42"/>
  <c r="AH41" i="42"/>
  <c r="AJ41" i="42"/>
  <c r="AK41" i="42"/>
  <c r="AL41" i="42"/>
  <c r="N42" i="42"/>
  <c r="P42" i="42"/>
  <c r="Q42" i="42"/>
  <c r="R42" i="42"/>
  <c r="T42" i="42"/>
  <c r="U42" i="42"/>
  <c r="V42" i="42"/>
  <c r="X42" i="42"/>
  <c r="Y42" i="42"/>
  <c r="Z42" i="42"/>
  <c r="AB42" i="42"/>
  <c r="AC42" i="42"/>
  <c r="AD42" i="42"/>
  <c r="AF42" i="42"/>
  <c r="AG42" i="42"/>
  <c r="AH42" i="42"/>
  <c r="AJ42" i="42"/>
  <c r="AK42" i="42"/>
  <c r="AL42" i="42"/>
  <c r="N43" i="42"/>
  <c r="P43" i="42"/>
  <c r="Q43" i="42"/>
  <c r="R43" i="42"/>
  <c r="T43" i="42"/>
  <c r="U43" i="42"/>
  <c r="V43" i="42"/>
  <c r="X43" i="42"/>
  <c r="Y43" i="42"/>
  <c r="Z43" i="42"/>
  <c r="AB43" i="42"/>
  <c r="AC43" i="42"/>
  <c r="AD43" i="42"/>
  <c r="AF43" i="42"/>
  <c r="AG43" i="42"/>
  <c r="AH43" i="42"/>
  <c r="AJ43" i="42"/>
  <c r="AK43" i="42"/>
  <c r="AL43" i="42"/>
  <c r="N44" i="42"/>
  <c r="P44" i="42"/>
  <c r="Q44" i="42"/>
  <c r="R44" i="42"/>
  <c r="T44" i="42"/>
  <c r="U44" i="42"/>
  <c r="V44" i="42"/>
  <c r="X44" i="42"/>
  <c r="Y44" i="42"/>
  <c r="Z44" i="42"/>
  <c r="AB44" i="42"/>
  <c r="AC44" i="42"/>
  <c r="AD44" i="42"/>
  <c r="AF44" i="42"/>
  <c r="AG44" i="42"/>
  <c r="AH44" i="42"/>
  <c r="AJ44" i="42"/>
  <c r="AK44" i="42"/>
  <c r="AL44" i="42"/>
  <c r="N45" i="42"/>
  <c r="P45" i="42"/>
  <c r="Q45" i="42"/>
  <c r="R45" i="42"/>
  <c r="T45" i="42"/>
  <c r="U45" i="42"/>
  <c r="V45" i="42"/>
  <c r="X45" i="42"/>
  <c r="Y45" i="42"/>
  <c r="Z45" i="42"/>
  <c r="AB45" i="42"/>
  <c r="AC45" i="42"/>
  <c r="AD45" i="42"/>
  <c r="AF45" i="42"/>
  <c r="AG45" i="42"/>
  <c r="AH45" i="42"/>
  <c r="AJ45" i="42"/>
  <c r="AK45" i="42"/>
  <c r="AL45" i="42"/>
  <c r="N46" i="42"/>
  <c r="P46" i="42"/>
  <c r="Q46" i="42"/>
  <c r="R46" i="42"/>
  <c r="T46" i="42"/>
  <c r="U46" i="42"/>
  <c r="V46" i="42"/>
  <c r="X46" i="42"/>
  <c r="Y46" i="42"/>
  <c r="Z46" i="42"/>
  <c r="AB46" i="42"/>
  <c r="AC46" i="42"/>
  <c r="AD46" i="42"/>
  <c r="AF46" i="42"/>
  <c r="AG46" i="42"/>
  <c r="AH46" i="42"/>
  <c r="AJ46" i="42"/>
  <c r="AK46" i="42"/>
  <c r="AL46" i="42"/>
  <c r="N47" i="42"/>
  <c r="P47" i="42"/>
  <c r="Q47" i="42"/>
  <c r="R47" i="42"/>
  <c r="T47" i="42"/>
  <c r="U47" i="42"/>
  <c r="V47" i="42"/>
  <c r="X47" i="42"/>
  <c r="Y47" i="42"/>
  <c r="Z47" i="42"/>
  <c r="AB47" i="42"/>
  <c r="AC47" i="42"/>
  <c r="AD47" i="42"/>
  <c r="AF47" i="42"/>
  <c r="AG47" i="42"/>
  <c r="AH47" i="42"/>
  <c r="AJ47" i="42"/>
  <c r="AK47" i="42"/>
  <c r="AL47" i="42"/>
  <c r="N48" i="42"/>
  <c r="P48" i="42"/>
  <c r="Q48" i="42"/>
  <c r="R48" i="42"/>
  <c r="T48" i="42"/>
  <c r="U48" i="42"/>
  <c r="V48" i="42"/>
  <c r="X48" i="42"/>
  <c r="Y48" i="42"/>
  <c r="Z48" i="42"/>
  <c r="AB48" i="42"/>
  <c r="AC48" i="42"/>
  <c r="AD48" i="42"/>
  <c r="AF48" i="42"/>
  <c r="AG48" i="42"/>
  <c r="AH48" i="42"/>
  <c r="AJ48" i="42"/>
  <c r="AK48" i="42"/>
  <c r="AL48" i="42"/>
  <c r="N49" i="42"/>
  <c r="P49" i="42"/>
  <c r="Q49" i="42"/>
  <c r="R49" i="42"/>
  <c r="T49" i="42"/>
  <c r="U49" i="42"/>
  <c r="V49" i="42"/>
  <c r="X49" i="42"/>
  <c r="Y49" i="42"/>
  <c r="Z49" i="42"/>
  <c r="AB49" i="42"/>
  <c r="AC49" i="42"/>
  <c r="AD49" i="42"/>
  <c r="AF49" i="42"/>
  <c r="AG49" i="42"/>
  <c r="AH49" i="42"/>
  <c r="AJ49" i="42"/>
  <c r="AK49" i="42"/>
  <c r="AL49" i="42"/>
  <c r="N50" i="42"/>
  <c r="P50" i="42"/>
  <c r="Q50" i="42"/>
  <c r="R50" i="42"/>
  <c r="T50" i="42"/>
  <c r="U50" i="42"/>
  <c r="V50" i="42"/>
  <c r="X50" i="42"/>
  <c r="Y50" i="42"/>
  <c r="Z50" i="42"/>
  <c r="AB50" i="42"/>
  <c r="AC50" i="42"/>
  <c r="AD50" i="42"/>
  <c r="AF50" i="42"/>
  <c r="AG50" i="42"/>
  <c r="AH50" i="42"/>
  <c r="AJ50" i="42"/>
  <c r="AK50" i="42"/>
  <c r="AL50" i="42"/>
  <c r="N51" i="42"/>
  <c r="P51" i="42"/>
  <c r="Q51" i="42"/>
  <c r="R51" i="42"/>
  <c r="T51" i="42"/>
  <c r="U51" i="42"/>
  <c r="V51" i="42"/>
  <c r="X51" i="42"/>
  <c r="Y51" i="42"/>
  <c r="Z51" i="42"/>
  <c r="AB51" i="42"/>
  <c r="AC51" i="42"/>
  <c r="AD51" i="42"/>
  <c r="AF51" i="42"/>
  <c r="AG51" i="42"/>
  <c r="AH51" i="42"/>
  <c r="AJ51" i="42"/>
  <c r="AK51" i="42"/>
  <c r="AL51" i="42"/>
  <c r="N52" i="42"/>
  <c r="P52" i="42"/>
  <c r="Q52" i="42"/>
  <c r="R52" i="42"/>
  <c r="T52" i="42"/>
  <c r="U52" i="42"/>
  <c r="V52" i="42"/>
  <c r="X52" i="42"/>
  <c r="Y52" i="42"/>
  <c r="Z52" i="42"/>
  <c r="AB52" i="42"/>
  <c r="AC52" i="42"/>
  <c r="AD52" i="42"/>
  <c r="AF52" i="42"/>
  <c r="AG52" i="42"/>
  <c r="AH52" i="42"/>
  <c r="AJ52" i="42"/>
  <c r="AK52" i="42"/>
  <c r="AL52" i="42"/>
  <c r="N53" i="42"/>
  <c r="P53" i="42"/>
  <c r="Q53" i="42"/>
  <c r="R53" i="42"/>
  <c r="T53" i="42"/>
  <c r="U53" i="42"/>
  <c r="V53" i="42"/>
  <c r="X53" i="42"/>
  <c r="Y53" i="42"/>
  <c r="Z53" i="42"/>
  <c r="AB53" i="42"/>
  <c r="AC53" i="42"/>
  <c r="AD53" i="42"/>
  <c r="AF53" i="42"/>
  <c r="AG53" i="42"/>
  <c r="AH53" i="42"/>
  <c r="AJ53" i="42"/>
  <c r="AK53" i="42"/>
  <c r="AL53" i="42"/>
  <c r="N54" i="42"/>
  <c r="P54" i="42"/>
  <c r="Q54" i="42"/>
  <c r="R54" i="42"/>
  <c r="T54" i="42"/>
  <c r="U54" i="42"/>
  <c r="V54" i="42"/>
  <c r="X54" i="42"/>
  <c r="Y54" i="42"/>
  <c r="Z54" i="42"/>
  <c r="AB54" i="42"/>
  <c r="AC54" i="42"/>
  <c r="AD54" i="42"/>
  <c r="AF54" i="42"/>
  <c r="AG54" i="42"/>
  <c r="AH54" i="42"/>
  <c r="AJ54" i="42"/>
  <c r="AK54" i="42"/>
  <c r="AL54" i="42"/>
  <c r="N55" i="42"/>
  <c r="P55" i="42"/>
  <c r="Q55" i="42"/>
  <c r="R55" i="42"/>
  <c r="T55" i="42"/>
  <c r="U55" i="42"/>
  <c r="V55" i="42"/>
  <c r="X55" i="42"/>
  <c r="Y55" i="42"/>
  <c r="Z55" i="42"/>
  <c r="AB55" i="42"/>
  <c r="AC55" i="42"/>
  <c r="AD55" i="42"/>
  <c r="AF55" i="42"/>
  <c r="AG55" i="42"/>
  <c r="AH55" i="42"/>
  <c r="AJ55" i="42"/>
  <c r="AK55" i="42"/>
  <c r="AL55" i="42"/>
  <c r="N56" i="42"/>
  <c r="P56" i="42"/>
  <c r="Q56" i="42"/>
  <c r="R56" i="42"/>
  <c r="T56" i="42"/>
  <c r="U56" i="42"/>
  <c r="V56" i="42"/>
  <c r="X56" i="42"/>
  <c r="Y56" i="42"/>
  <c r="Z56" i="42"/>
  <c r="AB56" i="42"/>
  <c r="AC56" i="42"/>
  <c r="AD56" i="42"/>
  <c r="AF56" i="42"/>
  <c r="AG56" i="42"/>
  <c r="AH56" i="42"/>
  <c r="AJ56" i="42"/>
  <c r="AK56" i="42"/>
  <c r="AL56" i="42"/>
  <c r="N57" i="42"/>
  <c r="P57" i="42"/>
  <c r="Q57" i="42"/>
  <c r="R57" i="42"/>
  <c r="T57" i="42"/>
  <c r="U57" i="42"/>
  <c r="V57" i="42"/>
  <c r="X57" i="42"/>
  <c r="Y57" i="42"/>
  <c r="Z57" i="42"/>
  <c r="AB57" i="42"/>
  <c r="AC57" i="42"/>
  <c r="AD57" i="42"/>
  <c r="AF57" i="42"/>
  <c r="AG57" i="42"/>
  <c r="AH57" i="42"/>
  <c r="AJ57" i="42"/>
  <c r="AK57" i="42"/>
  <c r="AL57" i="42"/>
  <c r="N58" i="42"/>
  <c r="P58" i="42"/>
  <c r="Q58" i="42"/>
  <c r="R58" i="42"/>
  <c r="T58" i="42"/>
  <c r="U58" i="42"/>
  <c r="V58" i="42"/>
  <c r="X58" i="42"/>
  <c r="Y58" i="42"/>
  <c r="Z58" i="42"/>
  <c r="AB58" i="42"/>
  <c r="AC58" i="42"/>
  <c r="AD58" i="42"/>
  <c r="AF58" i="42"/>
  <c r="AG58" i="42"/>
  <c r="AH58" i="42"/>
  <c r="AJ58" i="42"/>
  <c r="AK58" i="42"/>
  <c r="AL58" i="42"/>
  <c r="N59" i="42"/>
  <c r="P59" i="42"/>
  <c r="Q59" i="42"/>
  <c r="R59" i="42"/>
  <c r="T59" i="42"/>
  <c r="U59" i="42"/>
  <c r="V59" i="42"/>
  <c r="X59" i="42"/>
  <c r="Y59" i="42"/>
  <c r="Z59" i="42"/>
  <c r="AB59" i="42"/>
  <c r="AC59" i="42"/>
  <c r="AD59" i="42"/>
  <c r="AF59" i="42"/>
  <c r="AG59" i="42"/>
  <c r="AH59" i="42"/>
  <c r="AJ59" i="42"/>
  <c r="AK59" i="42"/>
  <c r="AL59" i="42"/>
  <c r="N60" i="42"/>
  <c r="P60" i="42"/>
  <c r="Q60" i="42"/>
  <c r="R60" i="42"/>
  <c r="T60" i="42"/>
  <c r="U60" i="42"/>
  <c r="V60" i="42"/>
  <c r="X60" i="42"/>
  <c r="Y60" i="42"/>
  <c r="Z60" i="42"/>
  <c r="AB60" i="42"/>
  <c r="AC60" i="42"/>
  <c r="AD60" i="42"/>
  <c r="AF60" i="42"/>
  <c r="AG60" i="42"/>
  <c r="AH60" i="42"/>
  <c r="AJ60" i="42"/>
  <c r="AK60" i="42"/>
  <c r="AL60" i="42"/>
  <c r="N61" i="42"/>
  <c r="P61" i="42"/>
  <c r="Q61" i="42"/>
  <c r="R61" i="42"/>
  <c r="T61" i="42"/>
  <c r="U61" i="42"/>
  <c r="V61" i="42"/>
  <c r="X61" i="42"/>
  <c r="Y61" i="42"/>
  <c r="Z61" i="42"/>
  <c r="AB61" i="42"/>
  <c r="AC61" i="42"/>
  <c r="AD61" i="42"/>
  <c r="AF61" i="42"/>
  <c r="AG61" i="42"/>
  <c r="AH61" i="42"/>
  <c r="AJ61" i="42"/>
  <c r="AK61" i="42"/>
  <c r="AL61" i="42"/>
  <c r="N62" i="42"/>
  <c r="P62" i="42"/>
  <c r="Q62" i="42"/>
  <c r="R62" i="42"/>
  <c r="T62" i="42"/>
  <c r="U62" i="42"/>
  <c r="V62" i="42"/>
  <c r="X62" i="42"/>
  <c r="Y62" i="42"/>
  <c r="Z62" i="42"/>
  <c r="AB62" i="42"/>
  <c r="AC62" i="42"/>
  <c r="AD62" i="42"/>
  <c r="AF62" i="42"/>
  <c r="AG62" i="42"/>
  <c r="AH62" i="42"/>
  <c r="AJ62" i="42"/>
  <c r="AK62" i="42"/>
  <c r="AL62" i="42"/>
  <c r="N63" i="42"/>
  <c r="P63" i="42"/>
  <c r="Q63" i="42"/>
  <c r="R63" i="42"/>
  <c r="T63" i="42"/>
  <c r="U63" i="42"/>
  <c r="V63" i="42"/>
  <c r="X63" i="42"/>
  <c r="Y63" i="42"/>
  <c r="Z63" i="42"/>
  <c r="AB63" i="42"/>
  <c r="AC63" i="42"/>
  <c r="AD63" i="42"/>
  <c r="AF63" i="42"/>
  <c r="AG63" i="42"/>
  <c r="AH63" i="42"/>
  <c r="AJ63" i="42"/>
  <c r="AK63" i="42"/>
  <c r="AL63" i="42"/>
  <c r="N64" i="42"/>
  <c r="P64" i="42"/>
  <c r="Q64" i="42"/>
  <c r="R64" i="42"/>
  <c r="T64" i="42"/>
  <c r="U64" i="42"/>
  <c r="V64" i="42"/>
  <c r="X64" i="42"/>
  <c r="Y64" i="42"/>
  <c r="Z64" i="42"/>
  <c r="AB64" i="42"/>
  <c r="AC64" i="42"/>
  <c r="AD64" i="42"/>
  <c r="AF64" i="42"/>
  <c r="AG64" i="42"/>
  <c r="AH64" i="42"/>
  <c r="AJ64" i="42"/>
  <c r="AK64" i="42"/>
  <c r="AL64" i="42"/>
  <c r="F169" i="42"/>
  <c r="L169" i="42" s="1"/>
  <c r="H169" i="42"/>
  <c r="M169" i="42" s="1"/>
  <c r="J169" i="42"/>
  <c r="N169" i="42" s="1"/>
  <c r="H175" i="42" s="1"/>
  <c r="P169" i="42"/>
  <c r="R169" i="42" s="1"/>
  <c r="Q169" i="42"/>
  <c r="T169" i="42"/>
  <c r="V169" i="42" s="1"/>
  <c r="U169" i="42"/>
  <c r="X169" i="42"/>
  <c r="Z169" i="42" s="1"/>
  <c r="Y169" i="42"/>
  <c r="AC169" i="42" s="1"/>
  <c r="AB169" i="42"/>
  <c r="P170" i="42"/>
  <c r="R170" i="42" s="1"/>
  <c r="Q170" i="42"/>
  <c r="T170" i="42"/>
  <c r="V170" i="42" s="1"/>
  <c r="U170" i="42"/>
  <c r="X170" i="42"/>
  <c r="Z170" i="42" s="1"/>
  <c r="Y170" i="42"/>
  <c r="AC170" i="42" s="1"/>
  <c r="AB170" i="42"/>
  <c r="P171" i="42"/>
  <c r="R171" i="42" s="1"/>
  <c r="Q171" i="42"/>
  <c r="T171" i="42"/>
  <c r="V171" i="42" s="1"/>
  <c r="U171" i="42"/>
  <c r="X171" i="42"/>
  <c r="Z171" i="42" s="1"/>
  <c r="Y171" i="42"/>
  <c r="AC171" i="42" s="1"/>
  <c r="AB171" i="42"/>
  <c r="P172" i="42"/>
  <c r="Q172" i="42"/>
  <c r="T172" i="42"/>
  <c r="V172" i="42" s="1"/>
  <c r="U172" i="42"/>
  <c r="X172" i="42"/>
  <c r="Z172" i="42" s="1"/>
  <c r="Y172" i="42"/>
  <c r="AC172" i="42" s="1"/>
  <c r="AB172" i="42"/>
  <c r="P173" i="42"/>
  <c r="R173" i="42" s="1"/>
  <c r="Q173" i="42"/>
  <c r="T173" i="42"/>
  <c r="V173" i="42" s="1"/>
  <c r="U173" i="42"/>
  <c r="X173" i="42"/>
  <c r="Z173" i="42" s="1"/>
  <c r="Y173" i="42"/>
  <c r="AC173" i="42" s="1"/>
  <c r="AB173" i="42"/>
  <c r="P174" i="42"/>
  <c r="R174" i="42" s="1"/>
  <c r="Q174" i="42"/>
  <c r="T174" i="42"/>
  <c r="V174" i="42" s="1"/>
  <c r="U174" i="42"/>
  <c r="X174" i="42"/>
  <c r="Z174" i="42" s="1"/>
  <c r="Y174" i="42"/>
  <c r="AC174" i="42" s="1"/>
  <c r="AB174" i="42"/>
  <c r="J175" i="42"/>
  <c r="P175" i="42"/>
  <c r="R175" i="42" s="1"/>
  <c r="Q175" i="42"/>
  <c r="T175" i="42"/>
  <c r="V175" i="42" s="1"/>
  <c r="U175" i="42"/>
  <c r="X175" i="42"/>
  <c r="Y175" i="42"/>
  <c r="AC175" i="42" s="1"/>
  <c r="Z175" i="42"/>
  <c r="AB175" i="42"/>
  <c r="P176" i="42"/>
  <c r="R176" i="42" s="1"/>
  <c r="Q176" i="42"/>
  <c r="T176" i="42"/>
  <c r="V176" i="42" s="1"/>
  <c r="U176" i="42"/>
  <c r="X176" i="42"/>
  <c r="Z176" i="42" s="1"/>
  <c r="Y176" i="42"/>
  <c r="AC176" i="42" s="1"/>
  <c r="AB176" i="42"/>
  <c r="P177" i="42"/>
  <c r="R177" i="42" s="1"/>
  <c r="Q177" i="42"/>
  <c r="T177" i="42"/>
  <c r="V177" i="42" s="1"/>
  <c r="U177" i="42"/>
  <c r="X177" i="42"/>
  <c r="Z177" i="42" s="1"/>
  <c r="Y177" i="42"/>
  <c r="AC177" i="42" s="1"/>
  <c r="AB177" i="42"/>
  <c r="P178" i="42"/>
  <c r="R178" i="42" s="1"/>
  <c r="Q178" i="42"/>
  <c r="T178" i="42"/>
  <c r="V178" i="42" s="1"/>
  <c r="U178" i="42"/>
  <c r="X178" i="42"/>
  <c r="Z178" i="42" s="1"/>
  <c r="Y178" i="42"/>
  <c r="AC178" i="42" s="1"/>
  <c r="AB178" i="42"/>
  <c r="P179" i="42"/>
  <c r="R179" i="42" s="1"/>
  <c r="Q179" i="42"/>
  <c r="T179" i="42"/>
  <c r="V179" i="42" s="1"/>
  <c r="U179" i="42"/>
  <c r="X179" i="42"/>
  <c r="Z179" i="42" s="1"/>
  <c r="Y179" i="42"/>
  <c r="AC179" i="42" s="1"/>
  <c r="AB179" i="42"/>
  <c r="P180" i="42"/>
  <c r="R180" i="42" s="1"/>
  <c r="Q180" i="42"/>
  <c r="T180" i="42"/>
  <c r="V180" i="42" s="1"/>
  <c r="U180" i="42"/>
  <c r="X180" i="42"/>
  <c r="Z180" i="42" s="1"/>
  <c r="Y180" i="42"/>
  <c r="AC180" i="42" s="1"/>
  <c r="AB180" i="42"/>
  <c r="P181" i="42"/>
  <c r="R181" i="42" s="1"/>
  <c r="Q181" i="42"/>
  <c r="T181" i="42"/>
  <c r="V181" i="42" s="1"/>
  <c r="U181" i="42"/>
  <c r="X181" i="42"/>
  <c r="Z181" i="42" s="1"/>
  <c r="Y181" i="42"/>
  <c r="AB181" i="42"/>
  <c r="AC181" i="42"/>
  <c r="P182" i="42"/>
  <c r="R182" i="42" s="1"/>
  <c r="Q182" i="42"/>
  <c r="T182" i="42"/>
  <c r="V182" i="42" s="1"/>
  <c r="U182" i="42"/>
  <c r="X182" i="42"/>
  <c r="Z182" i="42" s="1"/>
  <c r="Y182" i="42"/>
  <c r="AC182" i="42" s="1"/>
  <c r="AB182" i="42"/>
  <c r="P183" i="42"/>
  <c r="R183" i="42" s="1"/>
  <c r="Q183" i="42"/>
  <c r="T183" i="42"/>
  <c r="V183" i="42" s="1"/>
  <c r="U183" i="42"/>
  <c r="X183" i="42"/>
  <c r="Z183" i="42" s="1"/>
  <c r="Y183" i="42"/>
  <c r="AC183" i="42" s="1"/>
  <c r="AB183" i="42"/>
  <c r="P184" i="42"/>
  <c r="Q184" i="42"/>
  <c r="R184" i="42"/>
  <c r="T184" i="42"/>
  <c r="V184" i="42" s="1"/>
  <c r="U184" i="42"/>
  <c r="X184" i="42"/>
  <c r="Z184" i="42" s="1"/>
  <c r="Y184" i="42"/>
  <c r="AC184" i="42" s="1"/>
  <c r="AB184" i="42"/>
  <c r="P185" i="42"/>
  <c r="R185" i="42" s="1"/>
  <c r="Q185" i="42"/>
  <c r="T185" i="42"/>
  <c r="V185" i="42" s="1"/>
  <c r="U185" i="42"/>
  <c r="X185" i="42"/>
  <c r="Z185" i="42" s="1"/>
  <c r="Y185" i="42"/>
  <c r="AC185" i="42" s="1"/>
  <c r="AB185" i="42"/>
  <c r="P186" i="42"/>
  <c r="R186" i="42" s="1"/>
  <c r="Q186" i="42"/>
  <c r="T186" i="42"/>
  <c r="V186" i="42" s="1"/>
  <c r="U186" i="42"/>
  <c r="X186" i="42"/>
  <c r="Z186" i="42" s="1"/>
  <c r="Y186" i="42"/>
  <c r="AC186" i="42" s="1"/>
  <c r="AB186" i="42"/>
  <c r="P187" i="42"/>
  <c r="Q187" i="42"/>
  <c r="R187" i="42"/>
  <c r="T187" i="42"/>
  <c r="V187" i="42" s="1"/>
  <c r="U187" i="42"/>
  <c r="X187" i="42"/>
  <c r="Z187" i="42" s="1"/>
  <c r="Y187" i="42"/>
  <c r="AC187" i="42" s="1"/>
  <c r="AB187" i="42"/>
  <c r="P188" i="42"/>
  <c r="R188" i="42" s="1"/>
  <c r="Q188" i="42"/>
  <c r="T188" i="42"/>
  <c r="V188" i="42" s="1"/>
  <c r="U188" i="42"/>
  <c r="X188" i="42"/>
  <c r="Z188" i="42" s="1"/>
  <c r="Y188" i="42"/>
  <c r="AC188" i="42" s="1"/>
  <c r="AB188" i="42"/>
  <c r="P189" i="42"/>
  <c r="R189" i="42" s="1"/>
  <c r="Q189" i="42"/>
  <c r="T189" i="42"/>
  <c r="V189" i="42" s="1"/>
  <c r="U189" i="42"/>
  <c r="X189" i="42"/>
  <c r="Z189" i="42" s="1"/>
  <c r="Y189" i="42"/>
  <c r="AC189" i="42" s="1"/>
  <c r="AB189" i="42"/>
  <c r="P190" i="42"/>
  <c r="R190" i="42" s="1"/>
  <c r="Q190" i="42"/>
  <c r="T190" i="42"/>
  <c r="V190" i="42" s="1"/>
  <c r="U190" i="42"/>
  <c r="X190" i="42"/>
  <c r="Y190" i="42"/>
  <c r="AC190" i="42" s="1"/>
  <c r="Z190" i="42"/>
  <c r="AB190" i="42"/>
  <c r="P191" i="42"/>
  <c r="R191" i="42" s="1"/>
  <c r="Q191" i="42"/>
  <c r="T191" i="42"/>
  <c r="U191" i="42"/>
  <c r="V191" i="42"/>
  <c r="X191" i="42"/>
  <c r="Z191" i="42" s="1"/>
  <c r="Y191" i="42"/>
  <c r="AC191" i="42" s="1"/>
  <c r="AB191" i="42"/>
  <c r="P192" i="42"/>
  <c r="R192" i="42" s="1"/>
  <c r="Q192" i="42"/>
  <c r="T192" i="42"/>
  <c r="V192" i="42" s="1"/>
  <c r="U192" i="42"/>
  <c r="X192" i="42"/>
  <c r="Z192" i="42" s="1"/>
  <c r="Y192" i="42"/>
  <c r="AC192" i="42" s="1"/>
  <c r="AB192" i="42"/>
  <c r="P193" i="42"/>
  <c r="R193" i="42" s="1"/>
  <c r="Q193" i="42"/>
  <c r="T193" i="42"/>
  <c r="V193" i="42" s="1"/>
  <c r="U193" i="42"/>
  <c r="X193" i="42"/>
  <c r="Z193" i="42" s="1"/>
  <c r="Y193" i="42"/>
  <c r="AC193" i="42" s="1"/>
  <c r="AB193" i="42"/>
  <c r="P194" i="42"/>
  <c r="R194" i="42" s="1"/>
  <c r="Q194" i="42"/>
  <c r="T194" i="42"/>
  <c r="V194" i="42" s="1"/>
  <c r="U194" i="42"/>
  <c r="X194" i="42"/>
  <c r="Z194" i="42" s="1"/>
  <c r="Y194" i="42"/>
  <c r="AC194" i="42" s="1"/>
  <c r="AB194" i="42"/>
  <c r="P195" i="42"/>
  <c r="R195" i="42" s="1"/>
  <c r="Q195" i="42"/>
  <c r="T195" i="42"/>
  <c r="V195" i="42" s="1"/>
  <c r="U195" i="42"/>
  <c r="X195" i="42"/>
  <c r="Y195" i="42"/>
  <c r="AC195" i="42" s="1"/>
  <c r="Z195" i="42"/>
  <c r="AB195" i="42"/>
  <c r="P196" i="42"/>
  <c r="R196" i="42" s="1"/>
  <c r="Q196" i="42"/>
  <c r="T196" i="42"/>
  <c r="V196" i="42" s="1"/>
  <c r="U196" i="42"/>
  <c r="X196" i="42"/>
  <c r="Z196" i="42" s="1"/>
  <c r="Y196" i="42"/>
  <c r="AC196" i="42" s="1"/>
  <c r="AB196" i="42"/>
  <c r="P197" i="42"/>
  <c r="R197" i="42" s="1"/>
  <c r="Q197" i="42"/>
  <c r="T197" i="42"/>
  <c r="V197" i="42" s="1"/>
  <c r="U197" i="42"/>
  <c r="X197" i="42"/>
  <c r="Z197" i="42" s="1"/>
  <c r="Y197" i="42"/>
  <c r="AC197" i="42" s="1"/>
  <c r="AB197" i="42"/>
  <c r="P198" i="42"/>
  <c r="R198" i="42" s="1"/>
  <c r="Q198" i="42"/>
  <c r="T198" i="42"/>
  <c r="V198" i="42" s="1"/>
  <c r="U198" i="42"/>
  <c r="X198" i="42"/>
  <c r="Z198" i="42" s="1"/>
  <c r="Y198" i="42"/>
  <c r="AC198" i="42" s="1"/>
  <c r="AB198" i="42"/>
  <c r="P199" i="42"/>
  <c r="R199" i="42" s="1"/>
  <c r="Q199" i="42"/>
  <c r="T199" i="42"/>
  <c r="V199" i="42" s="1"/>
  <c r="U199" i="42"/>
  <c r="X199" i="42"/>
  <c r="Z199" i="42" s="1"/>
  <c r="Y199" i="42"/>
  <c r="AC199" i="42" s="1"/>
  <c r="AB199" i="42"/>
  <c r="P200" i="42"/>
  <c r="R200" i="42" s="1"/>
  <c r="Q200" i="42"/>
  <c r="T200" i="42"/>
  <c r="V200" i="42" s="1"/>
  <c r="U200" i="42"/>
  <c r="X200" i="42"/>
  <c r="Z200" i="42" s="1"/>
  <c r="Y200" i="42"/>
  <c r="AC200" i="42" s="1"/>
  <c r="AB200" i="42"/>
  <c r="P201" i="42"/>
  <c r="R201" i="42" s="1"/>
  <c r="Q201" i="42"/>
  <c r="T201" i="42"/>
  <c r="V201" i="42" s="1"/>
  <c r="U201" i="42"/>
  <c r="X201" i="42"/>
  <c r="Z201" i="42" s="1"/>
  <c r="Y201" i="42"/>
  <c r="AC201" i="42" s="1"/>
  <c r="AB201" i="42"/>
  <c r="P202" i="42"/>
  <c r="R202" i="42" s="1"/>
  <c r="Q202" i="42"/>
  <c r="T202" i="42"/>
  <c r="V202" i="42" s="1"/>
  <c r="U202" i="42"/>
  <c r="X202" i="42"/>
  <c r="Z202" i="42" s="1"/>
  <c r="Y202" i="42"/>
  <c r="AC202" i="42" s="1"/>
  <c r="AB202" i="42"/>
  <c r="P203" i="42"/>
  <c r="R203" i="42" s="1"/>
  <c r="Q203" i="42"/>
  <c r="T203" i="42"/>
  <c r="V203" i="42" s="1"/>
  <c r="U203" i="42"/>
  <c r="X203" i="42"/>
  <c r="Z203" i="42" s="1"/>
  <c r="Y203" i="42"/>
  <c r="AC203" i="42" s="1"/>
  <c r="AB203" i="42"/>
  <c r="P204" i="42"/>
  <c r="R204" i="42" s="1"/>
  <c r="Q204" i="42"/>
  <c r="T204" i="42"/>
  <c r="V204" i="42" s="1"/>
  <c r="U204" i="42"/>
  <c r="X204" i="42"/>
  <c r="Z204" i="42" s="1"/>
  <c r="Y204" i="42"/>
  <c r="AC204" i="42" s="1"/>
  <c r="AB204" i="42"/>
  <c r="P205" i="42"/>
  <c r="R205" i="42" s="1"/>
  <c r="Q205" i="42"/>
  <c r="T205" i="42"/>
  <c r="V205" i="42" s="1"/>
  <c r="U205" i="42"/>
  <c r="X205" i="42"/>
  <c r="Z205" i="42" s="1"/>
  <c r="Y205" i="42"/>
  <c r="AC205" i="42" s="1"/>
  <c r="AB205" i="42"/>
  <c r="P206" i="42"/>
  <c r="R206" i="42" s="1"/>
  <c r="Q206" i="42"/>
  <c r="T206" i="42"/>
  <c r="V206" i="42" s="1"/>
  <c r="U206" i="42"/>
  <c r="X206" i="42"/>
  <c r="Z206" i="42" s="1"/>
  <c r="Y206" i="42"/>
  <c r="AC206" i="42" s="1"/>
  <c r="AB206" i="42"/>
  <c r="P207" i="42"/>
  <c r="R207" i="42" s="1"/>
  <c r="Q207" i="42"/>
  <c r="T207" i="42"/>
  <c r="V207" i="42" s="1"/>
  <c r="U207" i="42"/>
  <c r="X207" i="42"/>
  <c r="Z207" i="42" s="1"/>
  <c r="Y207" i="42"/>
  <c r="AB207" i="42"/>
  <c r="AC207" i="42"/>
  <c r="P208" i="42"/>
  <c r="R208" i="42" s="1"/>
  <c r="Q208" i="42"/>
  <c r="T208" i="42"/>
  <c r="V208" i="42" s="1"/>
  <c r="U208" i="42"/>
  <c r="X208" i="42"/>
  <c r="Z208" i="42" s="1"/>
  <c r="Y208" i="42"/>
  <c r="AC208" i="42" s="1"/>
  <c r="AB208" i="42"/>
  <c r="P213" i="42"/>
  <c r="R213" i="42" s="1"/>
  <c r="Q213" i="42"/>
  <c r="T213" i="42"/>
  <c r="V213" i="42" s="1"/>
  <c r="U213" i="42"/>
  <c r="X213" i="42"/>
  <c r="Z213" i="42" s="1"/>
  <c r="Y213" i="42"/>
  <c r="AC213" i="42" s="1"/>
  <c r="AB213" i="42"/>
  <c r="P214" i="42"/>
  <c r="R214" i="42" s="1"/>
  <c r="Q214" i="42"/>
  <c r="T214" i="42"/>
  <c r="V214" i="42" s="1"/>
  <c r="U214" i="42"/>
  <c r="X214" i="42"/>
  <c r="Z214" i="42" s="1"/>
  <c r="Y214" i="42"/>
  <c r="AC214" i="42" s="1"/>
  <c r="AB214" i="42"/>
  <c r="P215" i="42"/>
  <c r="R215" i="42" s="1"/>
  <c r="Q215" i="42"/>
  <c r="T215" i="42"/>
  <c r="V215" i="42" s="1"/>
  <c r="U215" i="42"/>
  <c r="X215" i="42"/>
  <c r="Z215" i="42" s="1"/>
  <c r="Y215" i="42"/>
  <c r="AC215" i="42" s="1"/>
  <c r="AB215" i="42"/>
  <c r="P216" i="42"/>
  <c r="R216" i="42" s="1"/>
  <c r="Q216" i="42"/>
  <c r="T216" i="42"/>
  <c r="V216" i="42" s="1"/>
  <c r="U216" i="42"/>
  <c r="X216" i="42"/>
  <c r="Z216" i="42" s="1"/>
  <c r="Y216" i="42"/>
  <c r="AC216" i="42" s="1"/>
  <c r="AB216" i="42"/>
  <c r="P217" i="42"/>
  <c r="R217" i="42" s="1"/>
  <c r="Q217" i="42"/>
  <c r="T217" i="42"/>
  <c r="V217" i="42" s="1"/>
  <c r="U217" i="42"/>
  <c r="X217" i="42"/>
  <c r="Z217" i="42" s="1"/>
  <c r="Y217" i="42"/>
  <c r="AC217" i="42" s="1"/>
  <c r="AB217" i="42"/>
  <c r="P218" i="42"/>
  <c r="R218" i="42" s="1"/>
  <c r="Q218" i="42"/>
  <c r="T218" i="42"/>
  <c r="V218" i="42" s="1"/>
  <c r="U218" i="42"/>
  <c r="X218" i="42"/>
  <c r="Y218" i="42"/>
  <c r="AC218" i="42" s="1"/>
  <c r="Z218" i="42"/>
  <c r="AB218" i="42"/>
  <c r="P219" i="42"/>
  <c r="R219" i="42" s="1"/>
  <c r="Q219" i="42"/>
  <c r="T219" i="42"/>
  <c r="V219" i="42" s="1"/>
  <c r="U219" i="42"/>
  <c r="X219" i="42"/>
  <c r="Z219" i="42" s="1"/>
  <c r="Y219" i="42"/>
  <c r="AC219" i="42" s="1"/>
  <c r="AB219" i="42"/>
  <c r="P220" i="42"/>
  <c r="R220" i="42" s="1"/>
  <c r="Q220" i="42"/>
  <c r="T220" i="42"/>
  <c r="V220" i="42" s="1"/>
  <c r="U220" i="42"/>
  <c r="X220" i="42"/>
  <c r="Z220" i="42" s="1"/>
  <c r="Y220" i="42"/>
  <c r="AB220" i="42"/>
  <c r="AC220" i="42"/>
  <c r="P221" i="42"/>
  <c r="R221" i="42" s="1"/>
  <c r="Q221" i="42"/>
  <c r="T221" i="42"/>
  <c r="U221" i="42"/>
  <c r="V221" i="42"/>
  <c r="X221" i="42"/>
  <c r="Z221" i="42" s="1"/>
  <c r="Y221" i="42"/>
  <c r="AC221" i="42" s="1"/>
  <c r="AB221" i="42"/>
  <c r="P222" i="42"/>
  <c r="R222" i="42" s="1"/>
  <c r="Q222" i="42"/>
  <c r="T222" i="42"/>
  <c r="V222" i="42" s="1"/>
  <c r="U222" i="42"/>
  <c r="X222" i="42"/>
  <c r="Z222" i="42" s="1"/>
  <c r="Y222" i="42"/>
  <c r="AB222" i="42"/>
  <c r="AC222" i="42"/>
  <c r="J229" i="42"/>
  <c r="L229" i="42"/>
  <c r="J231" i="42"/>
  <c r="L231" i="42"/>
  <c r="J233" i="42"/>
  <c r="L233" i="42"/>
  <c r="I14" i="41"/>
  <c r="F43" i="41" s="1"/>
  <c r="K14" i="41"/>
  <c r="R24" i="41" s="1"/>
  <c r="F15" i="41"/>
  <c r="O18" i="41"/>
  <c r="R18" i="41"/>
  <c r="S18" i="41" s="1"/>
  <c r="X18" i="41"/>
  <c r="Y18" i="41" s="1"/>
  <c r="Z18" i="41" s="1"/>
  <c r="O19" i="41"/>
  <c r="R19" i="41"/>
  <c r="S19" i="41" s="1"/>
  <c r="X19" i="41"/>
  <c r="Y19" i="41" s="1"/>
  <c r="AC19" i="41"/>
  <c r="AD19" i="41"/>
  <c r="AE19" i="41"/>
  <c r="AF19" i="41"/>
  <c r="AG19" i="41"/>
  <c r="AH19" i="41"/>
  <c r="AI19" i="41"/>
  <c r="AJ19" i="41"/>
  <c r="AK19" i="41"/>
  <c r="AL19" i="41"/>
  <c r="B20" i="41"/>
  <c r="B21" i="41" s="1"/>
  <c r="B22" i="41" s="1"/>
  <c r="O20" i="41"/>
  <c r="R20" i="41"/>
  <c r="S20" i="41" s="1"/>
  <c r="X20" i="41"/>
  <c r="Y20" i="41" s="1"/>
  <c r="AC20" i="41"/>
  <c r="AD20" i="41"/>
  <c r="AE20" i="41"/>
  <c r="AF20" i="41"/>
  <c r="AG20" i="41"/>
  <c r="AH20" i="41"/>
  <c r="AI20" i="41"/>
  <c r="AJ20" i="41"/>
  <c r="AK20" i="41"/>
  <c r="AL20" i="41"/>
  <c r="D21" i="41"/>
  <c r="D33" i="41" s="1"/>
  <c r="E21" i="41"/>
  <c r="F21" i="41"/>
  <c r="F33" i="41" s="1"/>
  <c r="G21" i="41"/>
  <c r="G33" i="41" s="1"/>
  <c r="H21" i="41"/>
  <c r="H33" i="41" s="1"/>
  <c r="I21" i="41"/>
  <c r="I33" i="41" s="1"/>
  <c r="J21" i="41"/>
  <c r="J33" i="41" s="1"/>
  <c r="K21" i="41"/>
  <c r="K33" i="41" s="1"/>
  <c r="L21" i="41"/>
  <c r="L33" i="41" s="1"/>
  <c r="M21" i="41"/>
  <c r="X21" i="41"/>
  <c r="Y21" i="41" s="1"/>
  <c r="Z21" i="41" s="1"/>
  <c r="AC21" i="41"/>
  <c r="AD21" i="41"/>
  <c r="AE21" i="41"/>
  <c r="AF21" i="41"/>
  <c r="AG21" i="41"/>
  <c r="AH21" i="41"/>
  <c r="AI21" i="41"/>
  <c r="AJ21" i="41"/>
  <c r="AK21" i="41"/>
  <c r="AL21" i="41"/>
  <c r="D22" i="41"/>
  <c r="O22" i="41" s="1"/>
  <c r="E22" i="41"/>
  <c r="F22" i="41"/>
  <c r="G22" i="41"/>
  <c r="H22" i="41"/>
  <c r="I22" i="41"/>
  <c r="J22" i="41"/>
  <c r="K22" i="41"/>
  <c r="L22" i="41"/>
  <c r="M22" i="41"/>
  <c r="R22" i="41"/>
  <c r="X22" i="41"/>
  <c r="Y22" i="41" s="1"/>
  <c r="AC22" i="41"/>
  <c r="AD22" i="41"/>
  <c r="AE22" i="41"/>
  <c r="AF22" i="41"/>
  <c r="AG22" i="41"/>
  <c r="AH22" i="41"/>
  <c r="AI22" i="41"/>
  <c r="AJ22" i="41"/>
  <c r="AK22" i="41"/>
  <c r="AL22" i="41"/>
  <c r="O23" i="41"/>
  <c r="X23" i="41"/>
  <c r="Y23" i="41" s="1"/>
  <c r="AC23" i="41"/>
  <c r="AD23" i="41"/>
  <c r="AE23" i="41"/>
  <c r="AF23" i="41"/>
  <c r="AG23" i="41"/>
  <c r="AH23" i="41"/>
  <c r="AI23" i="41"/>
  <c r="AJ23" i="41"/>
  <c r="AK23" i="41"/>
  <c r="AL23" i="41"/>
  <c r="O24" i="41"/>
  <c r="X24" i="41"/>
  <c r="Y24" i="41" s="1"/>
  <c r="Z24" i="41" s="1"/>
  <c r="AC24" i="41"/>
  <c r="AD24" i="41"/>
  <c r="AE24" i="41"/>
  <c r="AF24" i="41"/>
  <c r="AG24" i="41"/>
  <c r="AH24" i="41"/>
  <c r="AI24" i="41"/>
  <c r="AJ24" i="41"/>
  <c r="AK24" i="41"/>
  <c r="AL24" i="41"/>
  <c r="B25" i="41"/>
  <c r="B26" i="41" s="1"/>
  <c r="B27" i="41" s="1"/>
  <c r="O25" i="41"/>
  <c r="R25" i="41"/>
  <c r="S25" i="41" s="1"/>
  <c r="X25" i="41"/>
  <c r="Y25" i="41" s="1"/>
  <c r="AC25" i="41"/>
  <c r="AD25" i="41"/>
  <c r="AE25" i="41"/>
  <c r="AF25" i="41"/>
  <c r="AG25" i="41"/>
  <c r="AH25" i="41"/>
  <c r="AI25" i="41"/>
  <c r="AJ25" i="41"/>
  <c r="AK25" i="41"/>
  <c r="AL25" i="41"/>
  <c r="D26" i="41"/>
  <c r="O26" i="41" s="1"/>
  <c r="E26" i="41"/>
  <c r="F26" i="41"/>
  <c r="G26" i="41"/>
  <c r="H26" i="41"/>
  <c r="I26" i="41"/>
  <c r="J26" i="41"/>
  <c r="K26" i="41"/>
  <c r="L26" i="41"/>
  <c r="M26" i="41"/>
  <c r="R26" i="41"/>
  <c r="S26" i="41" s="1"/>
  <c r="X26" i="41"/>
  <c r="Y26" i="41" s="1"/>
  <c r="AC26" i="41"/>
  <c r="AD26" i="41"/>
  <c r="AE26" i="41"/>
  <c r="AF26" i="41"/>
  <c r="AG26" i="41"/>
  <c r="AH26" i="41"/>
  <c r="AI26" i="41"/>
  <c r="AJ26" i="41"/>
  <c r="AK26" i="41"/>
  <c r="AL26" i="41"/>
  <c r="D27" i="41"/>
  <c r="O27" i="41" s="1"/>
  <c r="E27" i="41"/>
  <c r="F27" i="41"/>
  <c r="G27" i="41"/>
  <c r="H27" i="41"/>
  <c r="I27" i="41"/>
  <c r="J27" i="41"/>
  <c r="K27" i="41"/>
  <c r="L27" i="41"/>
  <c r="M27" i="41"/>
  <c r="R27" i="41"/>
  <c r="S27" i="41" s="1"/>
  <c r="X27" i="41"/>
  <c r="Y27" i="41" s="1"/>
  <c r="Z27" i="41" s="1"/>
  <c r="AC27" i="41"/>
  <c r="AD27" i="41"/>
  <c r="AE27" i="41"/>
  <c r="AF27" i="41"/>
  <c r="AG27" i="41"/>
  <c r="AH27" i="41"/>
  <c r="AI27" i="41"/>
  <c r="AJ27" i="41"/>
  <c r="AK27" i="41"/>
  <c r="AL27" i="41"/>
  <c r="O28" i="41"/>
  <c r="R28" i="41"/>
  <c r="S28" i="41" s="1"/>
  <c r="X28" i="41"/>
  <c r="Y28" i="41" s="1"/>
  <c r="O29" i="41"/>
  <c r="R29" i="41"/>
  <c r="S29" i="41" s="1"/>
  <c r="X29" i="41"/>
  <c r="Y29" i="41" s="1"/>
  <c r="Z29" i="41" s="1"/>
  <c r="B30" i="41"/>
  <c r="B31" i="41" s="1"/>
  <c r="B32" i="41" s="1"/>
  <c r="O30" i="41"/>
  <c r="R30" i="41"/>
  <c r="S30" i="41" s="1"/>
  <c r="X30" i="41"/>
  <c r="Y30" i="41" s="1"/>
  <c r="D31" i="41"/>
  <c r="O31" i="41" s="1"/>
  <c r="E31" i="41"/>
  <c r="F31" i="41"/>
  <c r="G31" i="41"/>
  <c r="H31" i="41"/>
  <c r="I31" i="41"/>
  <c r="J31" i="41"/>
  <c r="K31" i="41"/>
  <c r="L31" i="41"/>
  <c r="M31" i="41"/>
  <c r="R31" i="41"/>
  <c r="S31" i="41" s="1"/>
  <c r="X31" i="41"/>
  <c r="Y31" i="41" s="1"/>
  <c r="D32" i="41"/>
  <c r="O32" i="41" s="1"/>
  <c r="E32" i="41"/>
  <c r="F32" i="41"/>
  <c r="G32" i="41"/>
  <c r="H32" i="41"/>
  <c r="I32" i="41"/>
  <c r="J32" i="41"/>
  <c r="K32" i="41"/>
  <c r="L32" i="41"/>
  <c r="M32" i="41"/>
  <c r="R32" i="41"/>
  <c r="S32" i="41" s="1"/>
  <c r="X32" i="41"/>
  <c r="Y32" i="41" s="1"/>
  <c r="R33" i="41"/>
  <c r="S33" i="41" s="1"/>
  <c r="X33" i="41"/>
  <c r="Y33" i="41" s="1"/>
  <c r="Z33" i="41" s="1"/>
  <c r="E33" i="41"/>
  <c r="M33" i="41"/>
  <c r="R34" i="41"/>
  <c r="S34" i="41" s="1"/>
  <c r="X34" i="41"/>
  <c r="Y34" i="41" s="1"/>
  <c r="X35" i="41"/>
  <c r="Y35" i="41" s="1"/>
  <c r="Z35" i="41" s="1"/>
  <c r="X36" i="41"/>
  <c r="Y36" i="41" s="1"/>
  <c r="X37" i="41"/>
  <c r="Y37" i="41" s="1"/>
  <c r="X38" i="41"/>
  <c r="Y38" i="41" s="1"/>
  <c r="F39" i="41"/>
  <c r="F41" i="41" s="1"/>
  <c r="H39" i="41"/>
  <c r="J39" i="41" s="1"/>
  <c r="X39" i="41"/>
  <c r="Y39" i="41" s="1"/>
  <c r="Z39" i="41" s="1"/>
  <c r="F40" i="41"/>
  <c r="H40" i="41"/>
  <c r="J40" i="41" s="1"/>
  <c r="X40" i="41"/>
  <c r="Y40" i="41" s="1"/>
  <c r="H41" i="41"/>
  <c r="J41" i="41" s="1"/>
  <c r="S54" i="41" s="1"/>
  <c r="X41" i="41"/>
  <c r="Y41" i="41" s="1"/>
  <c r="Z41" i="41" s="1"/>
  <c r="F42" i="41"/>
  <c r="H42" i="41"/>
  <c r="X42" i="41"/>
  <c r="Y42" i="41" s="1"/>
  <c r="H43" i="41"/>
  <c r="X43" i="41"/>
  <c r="Y43" i="41" s="1"/>
  <c r="X44" i="41"/>
  <c r="Y44" i="41" s="1"/>
  <c r="X45" i="41"/>
  <c r="Y45" i="41" s="1"/>
  <c r="X46" i="41"/>
  <c r="Y46" i="41" s="1"/>
  <c r="X47" i="41"/>
  <c r="Y47" i="41" s="1"/>
  <c r="Z47" i="41" s="1"/>
  <c r="I66" i="41"/>
  <c r="Q5" i="40"/>
  <c r="T5" i="40"/>
  <c r="X5" i="40"/>
  <c r="Z5" i="40"/>
  <c r="Q8" i="40"/>
  <c r="T8" i="40"/>
  <c r="X8" i="40"/>
  <c r="Z8" i="40"/>
  <c r="Q11" i="40"/>
  <c r="T11" i="40"/>
  <c r="X11" i="40"/>
  <c r="Z11" i="40"/>
  <c r="Q14" i="40"/>
  <c r="T14" i="40"/>
  <c r="V14" i="40"/>
  <c r="Q17" i="40"/>
  <c r="T17" i="40"/>
  <c r="V17" i="40"/>
  <c r="X17" i="40"/>
  <c r="Z17" i="40"/>
  <c r="F18" i="40"/>
  <c r="G18" i="40"/>
  <c r="B23" i="40"/>
  <c r="B24" i="40" s="1"/>
  <c r="B25" i="40" s="1"/>
  <c r="D24" i="40"/>
  <c r="E24" i="40"/>
  <c r="F24" i="40"/>
  <c r="F36" i="40" s="1"/>
  <c r="G24" i="40"/>
  <c r="H24" i="40"/>
  <c r="I24" i="40"/>
  <c r="J24" i="40"/>
  <c r="K24" i="40"/>
  <c r="L24" i="40"/>
  <c r="M24" i="40"/>
  <c r="D25" i="40"/>
  <c r="E25" i="40"/>
  <c r="F25" i="40"/>
  <c r="G25" i="40"/>
  <c r="H25" i="40"/>
  <c r="I25" i="40"/>
  <c r="J25" i="40"/>
  <c r="K25" i="40"/>
  <c r="L25" i="40"/>
  <c r="M25" i="40"/>
  <c r="B28" i="40"/>
  <c r="B29" i="40" s="1"/>
  <c r="B30" i="40" s="1"/>
  <c r="D29" i="40"/>
  <c r="E29" i="40"/>
  <c r="F29" i="40"/>
  <c r="G29" i="40"/>
  <c r="H29" i="40"/>
  <c r="I29" i="40"/>
  <c r="J29" i="40"/>
  <c r="K29" i="40"/>
  <c r="L29" i="40"/>
  <c r="M29" i="40"/>
  <c r="D30" i="40"/>
  <c r="E30" i="40"/>
  <c r="F30" i="40"/>
  <c r="G30" i="40"/>
  <c r="H30" i="40"/>
  <c r="I30" i="40"/>
  <c r="J30" i="40"/>
  <c r="K30" i="40"/>
  <c r="L30" i="40"/>
  <c r="M30" i="40"/>
  <c r="B33" i="40"/>
  <c r="B34" i="40" s="1"/>
  <c r="B35" i="40" s="1"/>
  <c r="B38" i="40" s="1"/>
  <c r="B39" i="40" s="1"/>
  <c r="B40" i="40" s="1"/>
  <c r="E34" i="40"/>
  <c r="F34" i="40"/>
  <c r="G34" i="40"/>
  <c r="H34" i="40"/>
  <c r="I34" i="40"/>
  <c r="J34" i="40"/>
  <c r="K34" i="40"/>
  <c r="L34" i="40"/>
  <c r="O34" i="40" s="1"/>
  <c r="M34" i="40"/>
  <c r="D35" i="40"/>
  <c r="O35" i="40" s="1"/>
  <c r="E35" i="40"/>
  <c r="F35" i="40"/>
  <c r="G35" i="40"/>
  <c r="H35" i="40"/>
  <c r="I35" i="40"/>
  <c r="J35" i="40"/>
  <c r="K35" i="40"/>
  <c r="L35" i="40"/>
  <c r="M35" i="40"/>
  <c r="S36" i="40"/>
  <c r="G36" i="40"/>
  <c r="S37" i="40"/>
  <c r="Z36" i="40" s="1"/>
  <c r="S40" i="40"/>
  <c r="S41" i="40"/>
  <c r="Z37" i="40" l="1"/>
  <c r="H36" i="40"/>
  <c r="M36" i="40"/>
  <c r="E36" i="40"/>
  <c r="L36" i="40"/>
  <c r="D36" i="40"/>
  <c r="O30" i="40"/>
  <c r="K36" i="40"/>
  <c r="J36" i="40"/>
  <c r="O29" i="40"/>
  <c r="I36" i="40"/>
  <c r="O25" i="40"/>
  <c r="H126" i="42"/>
  <c r="H180" i="42"/>
  <c r="H183" i="42" s="1"/>
  <c r="J100" i="42"/>
  <c r="J126" i="42"/>
  <c r="H149" i="42"/>
  <c r="R23" i="41"/>
  <c r="R48" i="41"/>
  <c r="S53" i="41" s="1"/>
  <c r="Z46" i="41"/>
  <c r="Z32" i="41"/>
  <c r="Z30" i="41"/>
  <c r="Z28" i="41"/>
  <c r="Z45" i="41"/>
  <c r="Z25" i="41"/>
  <c r="Z22" i="41"/>
  <c r="Z44" i="41"/>
  <c r="Z19" i="41"/>
  <c r="Z43" i="41"/>
  <c r="Z37" i="41"/>
  <c r="Z26" i="41"/>
  <c r="Z38" i="41"/>
  <c r="Z40" i="41"/>
  <c r="Z36" i="41"/>
  <c r="Z31" i="41"/>
  <c r="Z23" i="41"/>
  <c r="Z20" i="41"/>
  <c r="Z42" i="41"/>
  <c r="Z34" i="41"/>
  <c r="V34" i="41"/>
  <c r="V27" i="41"/>
  <c r="V32" i="41"/>
  <c r="V30" i="41"/>
  <c r="T18" i="41"/>
  <c r="T19" i="41"/>
  <c r="V26" i="41"/>
  <c r="T20" i="41"/>
  <c r="O39" i="40"/>
  <c r="S26" i="40" s="1"/>
  <c r="M171" i="42"/>
  <c r="F175" i="42"/>
  <c r="L173" i="42"/>
  <c r="M180" i="42"/>
  <c r="M183" i="42" s="1"/>
  <c r="L175" i="42"/>
  <c r="G229" i="42" s="1"/>
  <c r="L126" i="42"/>
  <c r="J77" i="42"/>
  <c r="H75" i="42"/>
  <c r="J75" i="42"/>
  <c r="H138" i="42"/>
  <c r="J138" i="42"/>
  <c r="H136" i="42"/>
  <c r="J136" i="42"/>
  <c r="J42" i="41"/>
  <c r="V31" i="41"/>
  <c r="H151" i="42"/>
  <c r="H153" i="42" s="1"/>
  <c r="J151" i="42"/>
  <c r="J149" i="42"/>
  <c r="H102" i="42"/>
  <c r="H100" i="42"/>
  <c r="H124" i="42"/>
  <c r="J124" i="42"/>
  <c r="J128" i="42" s="1"/>
  <c r="H89" i="42"/>
  <c r="J89" i="42"/>
  <c r="H87" i="42"/>
  <c r="J87" i="42"/>
  <c r="N171" i="42"/>
  <c r="J102" i="42"/>
  <c r="J104" i="42" s="1"/>
  <c r="L170" i="42"/>
  <c r="M172" i="42"/>
  <c r="M173" i="42"/>
  <c r="M175" i="42"/>
  <c r="G231" i="42" s="1"/>
  <c r="N173" i="42"/>
  <c r="H181" i="42"/>
  <c r="M170" i="42"/>
  <c r="V28" i="41"/>
  <c r="R172" i="42"/>
  <c r="F170" i="42"/>
  <c r="J170" i="42"/>
  <c r="H77" i="42"/>
  <c r="L77" i="42" s="1"/>
  <c r="V25" i="41"/>
  <c r="V29" i="41"/>
  <c r="N175" i="42"/>
  <c r="G233" i="42" s="1"/>
  <c r="N172" i="42"/>
  <c r="N170" i="42"/>
  <c r="H170" i="42"/>
  <c r="V33" i="41"/>
  <c r="R21" i="41"/>
  <c r="S21" i="41" s="1"/>
  <c r="M181" i="42"/>
  <c r="O38" i="40" l="1"/>
  <c r="S23" i="40" s="1"/>
  <c r="O40" i="40"/>
  <c r="S52" i="41"/>
  <c r="J140" i="42"/>
  <c r="J91" i="42"/>
  <c r="J153" i="42"/>
  <c r="L149" i="42"/>
  <c r="U21" i="41"/>
  <c r="S56" i="41"/>
  <c r="M184" i="42"/>
  <c r="M182" i="42"/>
  <c r="H104" i="42"/>
  <c r="I109" i="42" s="1"/>
  <c r="E111" i="42" s="1"/>
  <c r="L100" i="42"/>
  <c r="H140" i="42"/>
  <c r="L136" i="42"/>
  <c r="L138" i="42"/>
  <c r="L87" i="42"/>
  <c r="H91" i="42"/>
  <c r="I110" i="42" s="1"/>
  <c r="J79" i="42"/>
  <c r="H184" i="42"/>
  <c r="H182" i="42"/>
  <c r="H174" i="42"/>
  <c r="H176" i="42"/>
  <c r="N174" i="42"/>
  <c r="N176" i="42"/>
  <c r="L172" i="42"/>
  <c r="L171" i="42"/>
  <c r="L151" i="42"/>
  <c r="L153" i="42" s="1"/>
  <c r="L75" i="42"/>
  <c r="L79" i="42" s="1"/>
  <c r="H79" i="42"/>
  <c r="G109" i="42" s="1"/>
  <c r="L102" i="42"/>
  <c r="J174" i="42"/>
  <c r="J176" i="42"/>
  <c r="F174" i="42"/>
  <c r="F176" i="42"/>
  <c r="L89" i="42"/>
  <c r="L124" i="42"/>
  <c r="L128" i="42" s="1"/>
  <c r="H128" i="42"/>
  <c r="M176" i="42"/>
  <c r="M174" i="42"/>
  <c r="L174" i="42"/>
  <c r="L176" i="42"/>
  <c r="L41" i="41"/>
  <c r="N41" i="41" s="1"/>
  <c r="L40" i="41"/>
  <c r="N40" i="41" s="1"/>
  <c r="L39" i="41"/>
  <c r="N39" i="41" s="1"/>
  <c r="S27" i="40" l="1"/>
  <c r="S33" i="40" s="1"/>
  <c r="O41" i="40"/>
  <c r="S22" i="40"/>
  <c r="O42" i="40"/>
  <c r="H40" i="40"/>
  <c r="I40" i="40"/>
  <c r="J40" i="40"/>
  <c r="S32" i="40"/>
  <c r="Z22" i="40"/>
  <c r="Z23" i="40"/>
  <c r="G202" i="42"/>
  <c r="J150" i="42"/>
  <c r="J154" i="42" s="1"/>
  <c r="H152" i="42"/>
  <c r="L152" i="42" s="1"/>
  <c r="H150" i="42"/>
  <c r="J152" i="42"/>
  <c r="L140" i="42"/>
  <c r="E110" i="42"/>
  <c r="D115" i="42"/>
  <c r="H127" i="42"/>
  <c r="L127" i="42" s="1"/>
  <c r="J127" i="42"/>
  <c r="H125" i="42"/>
  <c r="J125" i="42"/>
  <c r="J129" i="42" s="1"/>
  <c r="H78" i="42"/>
  <c r="L78" i="42" s="1"/>
  <c r="J78" i="42"/>
  <c r="H76" i="42"/>
  <c r="J76" i="42"/>
  <c r="J80" i="42" s="1"/>
  <c r="L104" i="42"/>
  <c r="G51" i="41"/>
  <c r="G53" i="41"/>
  <c r="R55" i="41"/>
  <c r="G50" i="41"/>
  <c r="R52" i="41"/>
  <c r="R54" i="41"/>
  <c r="G49" i="41"/>
  <c r="G58" i="41" s="1"/>
  <c r="R53" i="41"/>
  <c r="R56" i="41"/>
  <c r="G201" i="42"/>
  <c r="G200" i="42"/>
  <c r="G111" i="42"/>
  <c r="D117" i="42" s="1"/>
  <c r="D116" i="42"/>
  <c r="L91" i="42"/>
  <c r="Z26" i="40" l="1"/>
  <c r="Z27" i="40"/>
  <c r="F40" i="40"/>
  <c r="K40" i="40"/>
  <c r="Z41" i="40"/>
  <c r="X42" i="40" s="1"/>
  <c r="Z31" i="40"/>
  <c r="Z32" i="40"/>
  <c r="X33" i="40" s="1"/>
  <c r="Z40" i="40"/>
  <c r="J90" i="42"/>
  <c r="H88" i="42"/>
  <c r="J88" i="42"/>
  <c r="J92" i="42" s="1"/>
  <c r="H90" i="42"/>
  <c r="L90" i="42" s="1"/>
  <c r="H80" i="42"/>
  <c r="L76" i="42"/>
  <c r="L80" i="42" s="1"/>
  <c r="H139" i="42"/>
  <c r="L139" i="42" s="1"/>
  <c r="H137" i="42"/>
  <c r="J139" i="42"/>
  <c r="J137" i="42"/>
  <c r="J141" i="42" s="1"/>
  <c r="H101" i="42"/>
  <c r="J101" i="42"/>
  <c r="J105" i="42" s="1"/>
  <c r="H103" i="42"/>
  <c r="L103" i="42" s="1"/>
  <c r="J103" i="42"/>
  <c r="G59" i="41"/>
  <c r="I59" i="41" s="1"/>
  <c r="I50" i="41"/>
  <c r="L50" i="41" s="1"/>
  <c r="I49" i="41"/>
  <c r="L49" i="41" s="1"/>
  <c r="I58" i="41"/>
  <c r="S55" i="41"/>
  <c r="G52" i="41" s="1"/>
  <c r="L150" i="42"/>
  <c r="L154" i="42" s="1"/>
  <c r="I158" i="42" s="1"/>
  <c r="E164" i="42" s="1"/>
  <c r="H154" i="42"/>
  <c r="G62" i="41"/>
  <c r="I62" i="41" s="1"/>
  <c r="I53" i="41"/>
  <c r="L125" i="42"/>
  <c r="L129" i="42" s="1"/>
  <c r="E158" i="42" s="1"/>
  <c r="E162" i="42" s="1"/>
  <c r="H129" i="42"/>
  <c r="I51" i="41"/>
  <c r="L51" i="41" s="1"/>
  <c r="G60" i="41"/>
  <c r="I60" i="41" s="1"/>
  <c r="H141" i="42" l="1"/>
  <c r="L137" i="42"/>
  <c r="L141" i="42" s="1"/>
  <c r="G158" i="42" s="1"/>
  <c r="E163" i="42" s="1"/>
  <c r="L101" i="42"/>
  <c r="L105" i="42" s="1"/>
  <c r="H105" i="42"/>
  <c r="L88" i="42"/>
  <c r="L92" i="42" s="1"/>
  <c r="H92" i="42"/>
  <c r="I67" i="41"/>
  <c r="I68" i="41" s="1"/>
  <c r="L53" i="41"/>
  <c r="I52" i="41"/>
  <c r="N66" i="41"/>
  <c r="G61" i="41"/>
  <c r="I61" i="41" s="1"/>
  <c r="L52" i="41" l="1"/>
  <c r="I54" i="41"/>
  <c r="C7" i="27" l="1"/>
  <c r="C6" i="27"/>
  <c r="D4" i="28"/>
  <c r="D5" i="28"/>
  <c r="L5" i="21"/>
  <c r="C6" i="37"/>
  <c r="C5" i="37"/>
  <c r="C6" i="24" l="1"/>
  <c r="C5" i="24"/>
  <c r="X6" i="31"/>
  <c r="L7" i="31"/>
  <c r="R7" i="31"/>
  <c r="R6" i="31"/>
  <c r="L6" i="31"/>
  <c r="D6" i="31"/>
  <c r="X5" i="31"/>
  <c r="R5" i="31"/>
  <c r="D5" i="31"/>
  <c r="D4" i="31"/>
  <c r="L6" i="22"/>
  <c r="L5" i="22"/>
  <c r="D5" i="22"/>
  <c r="L4" i="22"/>
  <c r="D4" i="22"/>
  <c r="L7" i="21"/>
  <c r="L6" i="21"/>
  <c r="K67" i="19" l="1"/>
  <c r="L23" i="19"/>
  <c r="R17" i="19"/>
  <c r="J23" i="19"/>
  <c r="H23" i="19"/>
  <c r="F23" i="19"/>
  <c r="C23" i="19"/>
  <c r="C20" i="19"/>
  <c r="L17" i="19"/>
  <c r="I17" i="19"/>
  <c r="C17" i="19"/>
  <c r="G7" i="19"/>
  <c r="G5" i="19"/>
  <c r="O3" i="19"/>
  <c r="P7" i="19"/>
  <c r="E3" i="19"/>
  <c r="L6" i="17" l="1"/>
  <c r="L5" i="17"/>
  <c r="L4" i="17"/>
  <c r="D5" i="17"/>
  <c r="D4" i="17"/>
  <c r="C6" i="4" l="1"/>
  <c r="C4" i="4"/>
  <c r="J3" i="2" l="1"/>
  <c r="B3" i="2" l="1"/>
  <c r="E3" i="2"/>
  <c r="G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plai</author>
    <author>bmontero</author>
    <author>Jarold March</author>
    <author>jpalces</author>
  </authors>
  <commentList>
    <comment ref="E11" authorId="0" shapeId="0" xr:uid="{06C32DB8-01D4-4D14-8D7E-F1E26296F652}">
      <text>
        <r>
          <rPr>
            <sz val="8"/>
            <color indexed="81"/>
            <rFont val="Tahoma"/>
            <family val="2"/>
          </rPr>
          <t>Lower Specification Limit</t>
        </r>
      </text>
    </comment>
    <comment ref="F11" authorId="0" shapeId="0" xr:uid="{4FBBF075-0478-4D66-BE59-166DDDF02D75}">
      <text>
        <r>
          <rPr>
            <sz val="8"/>
            <color indexed="81"/>
            <rFont val="Tahoma"/>
            <family val="2"/>
          </rPr>
          <t>Upper Specification Limit</t>
        </r>
      </text>
    </comment>
    <comment ref="B16" authorId="1" shapeId="0" xr:uid="{8D6EF546-0235-404D-AF93-95FFFB1A26AA}">
      <text>
        <r>
          <rPr>
            <sz val="8"/>
            <color indexed="81"/>
            <rFont val="Tahoma"/>
            <family val="2"/>
          </rPr>
          <t>Condition gage?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8" authorId="2" shapeId="0" xr:uid="{55E0A0C7-ABEB-4864-A30A-394F147750DB}">
      <text>
        <r>
          <rPr>
            <b/>
            <sz val="8"/>
            <color indexed="81"/>
            <rFont val="Tahoma"/>
            <family val="2"/>
          </rPr>
          <t>MSA recommends 3 trial, 10 part, 3 appraiser analysis when possible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49" authorId="3" shapeId="0" xr:uid="{CBCE0692-6A9B-465F-8647-23C91A215E99}">
      <text>
        <r>
          <rPr>
            <sz val="9"/>
            <color indexed="81"/>
            <rFont val="Tahoma"/>
            <family val="2"/>
          </rPr>
          <t xml:space="preserve">Pass or Fail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plai</author>
  </authors>
  <commentList>
    <comment ref="E11" authorId="0" shapeId="0" xr:uid="{70C333C5-5FDC-43ED-86D6-8606AE5497FE}">
      <text>
        <r>
          <rPr>
            <sz val="8"/>
            <color indexed="81"/>
            <rFont val="Tahoma"/>
            <family val="2"/>
          </rPr>
          <t>Lower Specification Limit</t>
        </r>
      </text>
    </comment>
    <comment ref="F11" authorId="0" shapeId="0" xr:uid="{E2F33AFC-A379-4693-95FE-F01BC58933AE}">
      <text>
        <r>
          <rPr>
            <sz val="8"/>
            <color indexed="81"/>
            <rFont val="Tahoma"/>
            <family val="2"/>
          </rPr>
          <t>Upper Specification Limit</t>
        </r>
      </text>
    </comment>
  </commentList>
</comments>
</file>

<file path=xl/sharedStrings.xml><?xml version="1.0" encoding="utf-8"?>
<sst xmlns="http://schemas.openxmlformats.org/spreadsheetml/2006/main" count="1582" uniqueCount="849">
  <si>
    <t>Production Part Approval Process</t>
  </si>
  <si>
    <t>Part Information</t>
  </si>
  <si>
    <t>Part Name:</t>
  </si>
  <si>
    <t>Part Number:</t>
  </si>
  <si>
    <t>Engineering Revision Level:</t>
  </si>
  <si>
    <t>Engineering Revision Level Date:</t>
  </si>
  <si>
    <t>Supplier Information</t>
  </si>
  <si>
    <t>Supplier Name:</t>
  </si>
  <si>
    <t>Supplier Code:</t>
  </si>
  <si>
    <t>Street Adress:</t>
  </si>
  <si>
    <t xml:space="preserve">City: </t>
  </si>
  <si>
    <t xml:space="preserve">State: </t>
  </si>
  <si>
    <t xml:space="preserve">Zip: </t>
  </si>
  <si>
    <t xml:space="preserve">Phone Number: </t>
  </si>
  <si>
    <t xml:space="preserve">Country: </t>
  </si>
  <si>
    <t>Littelfuse Information</t>
  </si>
  <si>
    <t xml:space="preserve">Customer Name: </t>
  </si>
  <si>
    <t xml:space="preserve">Division: </t>
  </si>
  <si>
    <t xml:space="preserve">Application </t>
  </si>
  <si>
    <t>PPAP level:</t>
  </si>
  <si>
    <t>Level 4</t>
  </si>
  <si>
    <t xml:space="preserve">Date: </t>
  </si>
  <si>
    <t>Rev. B</t>
  </si>
  <si>
    <t>CHI-SDE45-0004</t>
  </si>
  <si>
    <t>SQM Appendix E-Supplier PPAP Format</t>
  </si>
  <si>
    <t>Supplier Name</t>
  </si>
  <si>
    <t>Part Name</t>
  </si>
  <si>
    <t>Part Number</t>
  </si>
  <si>
    <t>Engineering Revision Level</t>
  </si>
  <si>
    <t xml:space="preserve">  Retention/Submission Requirement Table </t>
  </si>
  <si>
    <t>PPAP level acc. IATF16949</t>
  </si>
  <si>
    <t xml:space="preserve"> </t>
  </si>
  <si>
    <t>Requirement</t>
  </si>
  <si>
    <t>Level 1</t>
  </si>
  <si>
    <t>Level 2</t>
  </si>
  <si>
    <t>Level 3</t>
  </si>
  <si>
    <t>Level 5</t>
  </si>
  <si>
    <t xml:space="preserve">Design records </t>
  </si>
  <si>
    <t>R</t>
  </si>
  <si>
    <t>S</t>
  </si>
  <si>
    <t>*</t>
  </si>
  <si>
    <t>Select option</t>
  </si>
  <si>
    <t>Engineering Change Documents, if any</t>
  </si>
  <si>
    <t>Design / Engineering approval if required</t>
  </si>
  <si>
    <t>Design FMEA</t>
  </si>
  <si>
    <t>Process Flow Diagram</t>
  </si>
  <si>
    <t>Process flow chart</t>
  </si>
  <si>
    <t>Process FMEA</t>
  </si>
  <si>
    <t xml:space="preserve"> Control Plan</t>
  </si>
  <si>
    <t>Measurement system analysis</t>
  </si>
  <si>
    <t xml:space="preserve">Dimensional Test Results </t>
  </si>
  <si>
    <t>Material test results /Performance test results</t>
  </si>
  <si>
    <t>Initial Process Studies</t>
  </si>
  <si>
    <t>Qualified Laboratory Documentation</t>
  </si>
  <si>
    <t>Appearance Approval Report (AAR)</t>
  </si>
  <si>
    <t>Control Plan</t>
  </si>
  <si>
    <t>Sample Product</t>
  </si>
  <si>
    <t>Master Sample</t>
  </si>
  <si>
    <t>Master Gage List (checking aids)</t>
  </si>
  <si>
    <t>Record of Compliance with Customer -Specific requirements</t>
  </si>
  <si>
    <t>Part submission Warrant (PSW)  / Bulk material checklist if applicable.</t>
  </si>
  <si>
    <t xml:space="preserve">Remarks </t>
  </si>
  <si>
    <t>"Additional" Littelfuse  Requirements (if applicable)</t>
  </si>
  <si>
    <t>17 - 1</t>
  </si>
  <si>
    <t>Storage Conditions</t>
  </si>
  <si>
    <t>17 - 2</t>
  </si>
  <si>
    <t>Material Certs</t>
  </si>
  <si>
    <t>17 - 3</t>
  </si>
  <si>
    <t>Preventive Maintenance process</t>
  </si>
  <si>
    <t>Test results</t>
  </si>
  <si>
    <t>17 - 4</t>
  </si>
  <si>
    <t>Operator Work Instruction</t>
  </si>
  <si>
    <t>17 - 5</t>
  </si>
  <si>
    <t xml:space="preserve"> SLC Control Plan and S/O</t>
  </si>
  <si>
    <t>17 - 6</t>
  </si>
  <si>
    <t>IMDS completion</t>
  </si>
  <si>
    <t>17 - 7</t>
  </si>
  <si>
    <t>Packaging Standard</t>
  </si>
  <si>
    <t>17 - 8</t>
  </si>
  <si>
    <t>Inspection Plan</t>
  </si>
  <si>
    <t>Process Capability studies</t>
  </si>
  <si>
    <t>17 - 9</t>
  </si>
  <si>
    <t>ISO 9001  / IATF16949 Certificate</t>
  </si>
  <si>
    <t>17 - 10</t>
  </si>
  <si>
    <t>Sub-contractors PPAPs</t>
  </si>
  <si>
    <t>17 - 11</t>
  </si>
  <si>
    <t>Conflict Mineral</t>
  </si>
  <si>
    <t>Remarks</t>
  </si>
  <si>
    <t>Date / delegate supplier</t>
  </si>
  <si>
    <t>Date /HESL delegate quality</t>
  </si>
  <si>
    <t>S   =</t>
  </si>
  <si>
    <t>Submit to designated customer part approval activity. Retain copy at manufacturing location.</t>
  </si>
  <si>
    <t>R   =</t>
  </si>
  <si>
    <t>Retain at manufacturing location. Readily available to customer representative upon request.</t>
  </si>
  <si>
    <t>*    =</t>
  </si>
  <si>
    <t>Retain at appropriate location. Submit upon customer request.</t>
  </si>
  <si>
    <t xml:space="preserve">PPAP documents and respective parts to be shipped for the attention of:  </t>
  </si>
  <si>
    <t>phone/fax/email</t>
  </si>
  <si>
    <t>#</t>
  </si>
  <si>
    <t>Concept</t>
  </si>
  <si>
    <t>Attached file</t>
  </si>
  <si>
    <t>Design records</t>
  </si>
  <si>
    <t>NA</t>
  </si>
  <si>
    <t>Engineering Change Documents</t>
  </si>
  <si>
    <t>Design - Engineering approval</t>
  </si>
  <si>
    <t>ISO - IATF cert</t>
  </si>
  <si>
    <t xml:space="preserve">Company Name: </t>
  </si>
  <si>
    <t xml:space="preserve">Subject : </t>
  </si>
  <si>
    <t xml:space="preserve">Model Year(s)/Program(s): </t>
  </si>
  <si>
    <t xml:space="preserve">Engineering Location: </t>
  </si>
  <si>
    <t xml:space="preserve">DFMEA Start Date: </t>
  </si>
  <si>
    <t xml:space="preserve">DFMEA ID Number: </t>
  </si>
  <si>
    <t xml:space="preserve">DFMEA Revision Date: </t>
  </si>
  <si>
    <t>Confidentiality Level: Business Use</t>
  </si>
  <si>
    <t xml:space="preserve">Design Responsibility: </t>
  </si>
  <si>
    <t xml:space="preserve">Cross-Functional Team: </t>
  </si>
  <si>
    <t>Structure Analysis (Step 2)</t>
  </si>
  <si>
    <t>Function Analysis (Step 3)</t>
  </si>
  <si>
    <t>Failure Analysis (Step 4)</t>
  </si>
  <si>
    <t>Risk Analysis (Step 5)</t>
  </si>
  <si>
    <t>Optimization (Step 6)</t>
  </si>
  <si>
    <t>1. Next Higher Level</t>
  </si>
  <si>
    <t>2. Focus Element</t>
  </si>
  <si>
    <t>3. Next Lower Level or Characteristic Type</t>
  </si>
  <si>
    <t>1a. Next Higher Level Function</t>
  </si>
  <si>
    <t>1b. Next Higher Level Requirement</t>
  </si>
  <si>
    <t>2a. Focus Element Function</t>
  </si>
  <si>
    <t>2b. Focus Element Requirement</t>
  </si>
  <si>
    <t>3a. Next Lower Level Function</t>
  </si>
  <si>
    <t>3b. Next Lower Level Requirement</t>
  </si>
  <si>
    <t>3c. Next Lower Level Characteristic Item</t>
  </si>
  <si>
    <t>3d. Next Lower Level Characteristic Description</t>
  </si>
  <si>
    <t>1a. Failure Effects (FE) :: Next Higher Level Element</t>
  </si>
  <si>
    <t>1b. Failure Effects (FE) :: Vehicle End User</t>
  </si>
  <si>
    <t>Severity (S) of FE</t>
  </si>
  <si>
    <t>2. Failure Mode (FM) of the Focus Element</t>
  </si>
  <si>
    <t>3. Failure Cause (FC) of the Next Lower Element or Characteristic</t>
  </si>
  <si>
    <t>Current Prevention Control (PC) of FC</t>
  </si>
  <si>
    <t>Occurrence (O) of FC</t>
  </si>
  <si>
    <t>Current Detection Controls (DC) of FC or FM</t>
  </si>
  <si>
    <t>Detection (D) of FC/FM</t>
  </si>
  <si>
    <t>DFMEA AP</t>
  </si>
  <si>
    <t>Filter Code (Optional)</t>
  </si>
  <si>
    <t>Prevention Action</t>
  </si>
  <si>
    <t>Detection Action</t>
  </si>
  <si>
    <t>Responsible Person's Name</t>
  </si>
  <si>
    <t>Target Completion Date</t>
  </si>
  <si>
    <t>Status</t>
  </si>
  <si>
    <t>Action Taken with Pointer to Evidence</t>
  </si>
  <si>
    <t>Completion Date</t>
  </si>
  <si>
    <t>Severity (S)</t>
  </si>
  <si>
    <t>Occurrence (O)</t>
  </si>
  <si>
    <t>Detection (D)</t>
  </si>
  <si>
    <t>Potential Failure Mode and Effects Analysis (PROCESS FMEA)</t>
  </si>
  <si>
    <t xml:space="preserve">Print # </t>
  </si>
  <si>
    <t xml:space="preserve">Engineering Change Level </t>
  </si>
  <si>
    <t>FMEA  Number:</t>
  </si>
  <si>
    <t xml:space="preserve">Item </t>
  </si>
  <si>
    <t xml:space="preserve">Design Responsibility </t>
  </si>
  <si>
    <t xml:space="preserve">Prepared by: </t>
  </si>
  <si>
    <t>Model Year/Vehicle(s)</t>
  </si>
  <si>
    <t>Key Date</t>
  </si>
  <si>
    <t>FMEA Date (Orig.)</t>
  </si>
  <si>
    <t>Core Team:</t>
  </si>
  <si>
    <t>FMEA Date (Rev.)</t>
  </si>
  <si>
    <t xml:space="preserve">Severity Scale </t>
  </si>
  <si>
    <t>Select an option</t>
  </si>
  <si>
    <t>Ocurrence Scale</t>
  </si>
  <si>
    <t>Detection Scale</t>
  </si>
  <si>
    <t>Step</t>
  </si>
  <si>
    <t>Requirements</t>
  </si>
  <si>
    <t xml:space="preserve">Potential Failure Mode </t>
  </si>
  <si>
    <t xml:space="preserve">Potential Effect(s) of Failure </t>
  </si>
  <si>
    <t>Severity</t>
  </si>
  <si>
    <t>Classification</t>
  </si>
  <si>
    <t>Potential Cause(s)/ Mechanism(s) of Failure</t>
  </si>
  <si>
    <t>Occurrence</t>
  </si>
  <si>
    <t>Currrent Design Controls Prevention</t>
  </si>
  <si>
    <t>Current Design Controls Detection</t>
  </si>
  <si>
    <t>Detection</t>
  </si>
  <si>
    <t>RPN</t>
  </si>
  <si>
    <t>Recommended Actions</t>
  </si>
  <si>
    <t xml:space="preserve">Responsibility &amp; target Completation Date </t>
  </si>
  <si>
    <t xml:space="preserve">Action Results </t>
  </si>
  <si>
    <t>Actions Taken</t>
  </si>
  <si>
    <t xml:space="preserve">RPN </t>
  </si>
  <si>
    <t>Company Name:</t>
  </si>
  <si>
    <t xml:space="preserve"> Model Year(s)/  Program(s):</t>
  </si>
  <si>
    <t>PFMEA ID number:</t>
  </si>
  <si>
    <t>Revision:</t>
  </si>
  <si>
    <t>Plant Location:</t>
  </si>
  <si>
    <t>PFMEA Start date:</t>
  </si>
  <si>
    <t>Process Responsibility:</t>
  </si>
  <si>
    <t>PFMEA Revision date:</t>
  </si>
  <si>
    <t>Confidentiality Level:</t>
  </si>
  <si>
    <t>Customer Name:</t>
  </si>
  <si>
    <t>Cross funtional team</t>
  </si>
  <si>
    <t>STRUCTURED ANALYSIS (Step 2)</t>
  </si>
  <si>
    <t>FUNCTION ANALYSIS (Step 3)</t>
  </si>
  <si>
    <t>FAILURE ANALYSIS (Step 4)</t>
  </si>
  <si>
    <t>RISK ANALYSIS (Step 5)</t>
  </si>
  <si>
    <t>OPTIMIZATION (Step 6)</t>
  </si>
  <si>
    <t>1. Process Item 
System, subsystem, part element or name of process</t>
  </si>
  <si>
    <t>2.Process Step
Station No, and Name of Focus Element</t>
  </si>
  <si>
    <t>3. Process Work Element 
6M Type</t>
  </si>
  <si>
    <t>1. Function of the Process Item 
Function of System, Subsystem, Part element or Process</t>
  </si>
  <si>
    <t xml:space="preserve">2.a Function of the process Step </t>
  </si>
  <si>
    <t>2.b Product Characteristic as applicable</t>
  </si>
  <si>
    <t>3.a Function of the process work element  and process characteristic</t>
  </si>
  <si>
    <t>3.b Process Characteristics as applicable.</t>
  </si>
  <si>
    <t>1. Failure Effects (FE)</t>
  </si>
  <si>
    <t>Severity (S) of (FE)</t>
  </si>
  <si>
    <t>2. Failure mode (FM) of the process step</t>
  </si>
  <si>
    <t>3. Failure Cause (FC) the work element</t>
  </si>
  <si>
    <t>Current Prevention Control (PC)  of FC</t>
  </si>
  <si>
    <t xml:space="preserve">Current Detection Controls (DC) of FC </t>
  </si>
  <si>
    <t>Current Detection Controls (DC) of FM</t>
  </si>
  <si>
    <t>Detection(D) of FC/FM</t>
  </si>
  <si>
    <t>PFMEA AP</t>
  </si>
  <si>
    <t>Special characteristics</t>
  </si>
  <si>
    <t xml:space="preserve">Prevention action </t>
  </si>
  <si>
    <t>Detection Action of FC or FM</t>
  </si>
  <si>
    <t>Target Completion date</t>
  </si>
  <si>
    <t>Action taken with pointer to evidence</t>
  </si>
  <si>
    <t>Completion date</t>
  </si>
  <si>
    <t>Severity (s)</t>
  </si>
  <si>
    <t>Detection(D)</t>
  </si>
  <si>
    <t xml:space="preserve">Man </t>
  </si>
  <si>
    <t>Machine</t>
  </si>
  <si>
    <t xml:space="preserve">Material </t>
  </si>
  <si>
    <t>Method</t>
  </si>
  <si>
    <t xml:space="preserve">Measurement </t>
  </si>
  <si>
    <t>M.N (Environment)</t>
  </si>
  <si>
    <t>Potential Failure Mode and Effects Analysis (DESIGN FMEA)</t>
  </si>
  <si>
    <t>Item/ Function</t>
  </si>
  <si>
    <t>Changeover Key</t>
  </si>
  <si>
    <t>Inspection Key</t>
  </si>
  <si>
    <t xml:space="preserve">PFD #/ Filename: </t>
  </si>
  <si>
    <r>
      <t>P</t>
    </r>
    <r>
      <rPr>
        <sz val="10"/>
        <rFont val="Calibri"/>
        <family val="2"/>
        <scheme val="minor"/>
      </rPr>
      <t>=Product</t>
    </r>
  </si>
  <si>
    <r>
      <t>A</t>
    </r>
    <r>
      <rPr>
        <sz val="10"/>
        <rFont val="Calibri"/>
        <family val="2"/>
        <scheme val="minor"/>
      </rPr>
      <t>=Automatic</t>
    </r>
  </si>
  <si>
    <t xml:space="preserve">Part Number: </t>
  </si>
  <si>
    <t xml:space="preserve">Prepared By: </t>
  </si>
  <si>
    <r>
      <t>T</t>
    </r>
    <r>
      <rPr>
        <sz val="10"/>
        <rFont val="Calibri"/>
        <family val="2"/>
        <scheme val="minor"/>
      </rPr>
      <t>=Tooling</t>
    </r>
  </si>
  <si>
    <r>
      <t>M</t>
    </r>
    <r>
      <rPr>
        <sz val="10"/>
        <rFont val="Calibri"/>
        <family val="2"/>
        <scheme val="minor"/>
      </rPr>
      <t>=Manual</t>
    </r>
  </si>
  <si>
    <t xml:space="preserve">Revision Level: </t>
  </si>
  <si>
    <t xml:space="preserve">PFD Date (orig): </t>
  </si>
  <si>
    <r>
      <t>S</t>
    </r>
    <r>
      <rPr>
        <sz val="10"/>
        <rFont val="Calibri"/>
        <family val="2"/>
        <scheme val="minor"/>
      </rPr>
      <t>=Software</t>
    </r>
  </si>
  <si>
    <r>
      <t>V</t>
    </r>
    <r>
      <rPr>
        <sz val="10"/>
        <rFont val="Calibri"/>
        <family val="2"/>
        <scheme val="minor"/>
      </rPr>
      <t>=Visual</t>
    </r>
  </si>
  <si>
    <t>Part Description:</t>
  </si>
  <si>
    <t xml:space="preserve">PFD Date (rev.): </t>
  </si>
  <si>
    <r>
      <t>D</t>
    </r>
    <r>
      <rPr>
        <sz val="10"/>
        <rFont val="Calibri"/>
        <family val="2"/>
        <scheme val="minor"/>
      </rPr>
      <t>=Dunnage</t>
    </r>
  </si>
  <si>
    <r>
      <t xml:space="preserve">Q= </t>
    </r>
    <r>
      <rPr>
        <sz val="10"/>
        <rFont val="Calibri"/>
        <family val="2"/>
        <scheme val="minor"/>
      </rPr>
      <t>Quality Audit</t>
    </r>
  </si>
  <si>
    <r>
      <t>L</t>
    </r>
    <r>
      <rPr>
        <sz val="10"/>
        <rFont val="Calibri"/>
        <family val="2"/>
        <scheme val="minor"/>
      </rPr>
      <t>=Label</t>
    </r>
  </si>
  <si>
    <t>Op- Seq</t>
  </si>
  <si>
    <t>Fab</t>
  </si>
  <si>
    <t>Move</t>
  </si>
  <si>
    <t>Store/Get</t>
  </si>
  <si>
    <t xml:space="preserve">Inspect </t>
  </si>
  <si>
    <t xml:space="preserve">Rework </t>
  </si>
  <si>
    <t>Scrap/Contain</t>
  </si>
  <si>
    <t>Changeover</t>
  </si>
  <si>
    <t xml:space="preserve">Operation Description </t>
  </si>
  <si>
    <t>Class (KPC, CQI)</t>
  </si>
  <si>
    <t>Significant Product Characteristics                                                                            (Outputs)</t>
  </si>
  <si>
    <t>Significant Product Characteristics (Inputs)</t>
  </si>
  <si>
    <t xml:space="preserve">Part Rev/ECL: </t>
  </si>
  <si>
    <t>Date</t>
  </si>
  <si>
    <t>Prepared By:</t>
  </si>
  <si>
    <t>Operations</t>
  </si>
  <si>
    <t>Characteristics</t>
  </si>
  <si>
    <t>Control Methods</t>
  </si>
  <si>
    <t>Process Step</t>
  </si>
  <si>
    <t>Operation Type</t>
  </si>
  <si>
    <t>Operation Desc./Func.</t>
  </si>
  <si>
    <t>Product Characteristic Item</t>
  </si>
  <si>
    <t>Product Characteristic Description</t>
  </si>
  <si>
    <t>Process Characteristic Item</t>
  </si>
  <si>
    <t>Process Characteristic Description</t>
  </si>
  <si>
    <t>Date : 5/28/2020</t>
  </si>
  <si>
    <t>Stage:</t>
  </si>
  <si>
    <t xml:space="preserve">Control Plan Number: </t>
  </si>
  <si>
    <t xml:space="preserve">Date (Orig.): </t>
  </si>
  <si>
    <t xml:space="preserve">Organization/Plant: </t>
  </si>
  <si>
    <t xml:space="preserve">Date (Rev.): </t>
  </si>
  <si>
    <t xml:space="preserve">Organization/Supplier (Code): </t>
  </si>
  <si>
    <t xml:space="preserve">Organization/Plant Approval/Date: </t>
  </si>
  <si>
    <t xml:space="preserve">Key Contact/Phone: </t>
  </si>
  <si>
    <t xml:space="preserve">Customer Engineering Approval/Date: </t>
  </si>
  <si>
    <t xml:space="preserve">Core Team: </t>
  </si>
  <si>
    <t xml:space="preserve">Other Approval/Date: </t>
  </si>
  <si>
    <t xml:space="preserve">Customer Quality Approval/Date: </t>
  </si>
  <si>
    <t>Machine, Device, Jigs, Tool for Mfg.</t>
  </si>
  <si>
    <t>Evaluation Measur. Technique</t>
  </si>
  <si>
    <t>Sample</t>
  </si>
  <si>
    <t>Reaction Plan</t>
  </si>
  <si>
    <t>Specification / Tolerance</t>
  </si>
  <si>
    <t>Size</t>
  </si>
  <si>
    <t>Freq.</t>
  </si>
  <si>
    <t>GAGE REPEATABILITY AND REPRODUCIBILITY DATA SHEET</t>
  </si>
  <si>
    <t>Gage Name</t>
  </si>
  <si>
    <t>Appraiser A</t>
  </si>
  <si>
    <t>Certification Date</t>
  </si>
  <si>
    <t>Gage Number</t>
  </si>
  <si>
    <t>Appraiser B</t>
  </si>
  <si>
    <t>Characteristic</t>
  </si>
  <si>
    <t>Specification</t>
  </si>
  <si>
    <t>Gage Type</t>
  </si>
  <si>
    <t>Appraiser C</t>
  </si>
  <si>
    <t>Characteristic Classification</t>
  </si>
  <si>
    <t>Trials</t>
  </si>
  <si>
    <t>Parts</t>
  </si>
  <si>
    <t>Appraisers</t>
  </si>
  <si>
    <t>Date Performed</t>
  </si>
  <si>
    <t>Gage Status</t>
  </si>
  <si>
    <t>Temperature</t>
  </si>
  <si>
    <t>R. Humidity</t>
  </si>
  <si>
    <t>Results</t>
  </si>
  <si>
    <t>References</t>
  </si>
  <si>
    <t>Reference</t>
  </si>
  <si>
    <t>APPRAISER / TRIAL #</t>
  </si>
  <si>
    <t>PART</t>
  </si>
  <si>
    <t>AVERAGE</t>
  </si>
  <si>
    <t>Measurement Unit Analysis</t>
  </si>
  <si>
    <t>% Tolerance (Tol)</t>
  </si>
  <si>
    <t xml:space="preserve">  Repeatability - Equipment Variation (EV)</t>
  </si>
  <si>
    <t>1.  A</t>
  </si>
  <si>
    <t>EV</t>
  </si>
  <si>
    <t>=</t>
  </si>
  <si>
    <r>
      <t>R  x  K</t>
    </r>
    <r>
      <rPr>
        <b/>
        <vertAlign val="subscript"/>
        <sz val="10"/>
        <rFont val="Sans-serif"/>
      </rPr>
      <t>1</t>
    </r>
  </si>
  <si>
    <t>K1</t>
  </si>
  <si>
    <t>% EV</t>
  </si>
  <si>
    <t>100 (EV/Tol)</t>
  </si>
  <si>
    <t>AVE</t>
  </si>
  <si>
    <r>
      <t>x</t>
    </r>
    <r>
      <rPr>
        <b/>
        <vertAlign val="subscript"/>
        <sz val="10"/>
        <rFont val="Sans-serif"/>
      </rPr>
      <t>a</t>
    </r>
    <r>
      <rPr>
        <b/>
        <sz val="10"/>
        <rFont val="Sans-serif"/>
      </rPr>
      <t>=</t>
    </r>
  </si>
  <si>
    <t xml:space="preserve">  Reproducibility - Appraiser Variation (AV)</t>
  </si>
  <si>
    <r>
      <t>r</t>
    </r>
    <r>
      <rPr>
        <b/>
        <vertAlign val="subscript"/>
        <sz val="10"/>
        <rFont val="Sans-serif"/>
      </rPr>
      <t>a</t>
    </r>
    <r>
      <rPr>
        <b/>
        <sz val="10"/>
        <rFont val="Sans-serif"/>
      </rPr>
      <t>=</t>
    </r>
  </si>
  <si>
    <t>AV</t>
  </si>
  <si>
    <r>
      <t>{(x</t>
    </r>
    <r>
      <rPr>
        <b/>
        <vertAlign val="subscript"/>
        <sz val="10"/>
        <rFont val="Sans-serif"/>
      </rPr>
      <t>DIFF</t>
    </r>
    <r>
      <rPr>
        <b/>
        <sz val="10"/>
        <rFont val="Sans-serif"/>
      </rPr>
      <t xml:space="preserve"> x K</t>
    </r>
    <r>
      <rPr>
        <b/>
        <vertAlign val="subscript"/>
        <sz val="10"/>
        <rFont val="Sans-serif"/>
      </rPr>
      <t>2</t>
    </r>
    <r>
      <rPr>
        <b/>
        <sz val="10"/>
        <rFont val="Sans-serif"/>
      </rPr>
      <t>)</t>
    </r>
    <r>
      <rPr>
        <b/>
        <vertAlign val="superscript"/>
        <sz val="10"/>
        <rFont val="Sans-serif"/>
      </rPr>
      <t>2</t>
    </r>
    <r>
      <rPr>
        <b/>
        <sz val="10"/>
        <rFont val="Sans-serif"/>
      </rPr>
      <t xml:space="preserve"> - (EV</t>
    </r>
    <r>
      <rPr>
        <b/>
        <vertAlign val="superscript"/>
        <sz val="10"/>
        <rFont val="Sans-serif"/>
      </rPr>
      <t>2</t>
    </r>
    <r>
      <rPr>
        <b/>
        <sz val="10"/>
        <rFont val="Sans-serif"/>
      </rPr>
      <t>/nr)}</t>
    </r>
    <r>
      <rPr>
        <b/>
        <vertAlign val="superscript"/>
        <sz val="10"/>
        <rFont val="Sans-serif"/>
      </rPr>
      <t>1/2</t>
    </r>
  </si>
  <si>
    <t>% AV</t>
  </si>
  <si>
    <t>100 (AV/Tol)</t>
  </si>
  <si>
    <t>6.  B</t>
  </si>
  <si>
    <r>
      <t>x</t>
    </r>
    <r>
      <rPr>
        <b/>
        <vertAlign val="subscript"/>
        <sz val="10"/>
        <rFont val="Sans-serif"/>
      </rPr>
      <t>b</t>
    </r>
    <r>
      <rPr>
        <b/>
        <sz val="10"/>
        <rFont val="Sans-serif"/>
      </rPr>
      <t>=</t>
    </r>
  </si>
  <si>
    <t xml:space="preserve">           n = parts        r = trials</t>
  </si>
  <si>
    <r>
      <t>K</t>
    </r>
    <r>
      <rPr>
        <b/>
        <vertAlign val="subscript"/>
        <sz val="10"/>
        <rFont val="Sans-serif"/>
      </rPr>
      <t>2</t>
    </r>
  </si>
  <si>
    <r>
      <t>r</t>
    </r>
    <r>
      <rPr>
        <b/>
        <vertAlign val="subscript"/>
        <sz val="10"/>
        <rFont val="Sans-serif"/>
      </rPr>
      <t>b</t>
    </r>
    <r>
      <rPr>
        <b/>
        <sz val="10"/>
        <rFont val="Sans-serif"/>
      </rPr>
      <t>=</t>
    </r>
  </si>
  <si>
    <t xml:space="preserve">  Repeatability &amp; Reproducibility (GRR)</t>
  </si>
  <si>
    <t>% GRR</t>
  </si>
  <si>
    <t>100 (GRR/Tol)</t>
  </si>
  <si>
    <t>11.  C</t>
  </si>
  <si>
    <t>GRR</t>
  </si>
  <si>
    <r>
      <t>{(EV</t>
    </r>
    <r>
      <rPr>
        <b/>
        <vertAlign val="superscript"/>
        <sz val="10"/>
        <rFont val="Sans-serif"/>
      </rPr>
      <t>2</t>
    </r>
    <r>
      <rPr>
        <b/>
        <sz val="10"/>
        <rFont val="Sans-serif"/>
      </rPr>
      <t xml:space="preserve"> + AV</t>
    </r>
    <r>
      <rPr>
        <b/>
        <vertAlign val="superscript"/>
        <sz val="10"/>
        <rFont val="Sans-serif"/>
      </rPr>
      <t>2</t>
    </r>
    <r>
      <rPr>
        <b/>
        <sz val="10"/>
        <rFont val="Sans-serif"/>
      </rPr>
      <t>)}</t>
    </r>
    <r>
      <rPr>
        <b/>
        <vertAlign val="superscript"/>
        <sz val="10"/>
        <rFont val="Sans-serif"/>
      </rPr>
      <t>1/2</t>
    </r>
  </si>
  <si>
    <r>
      <t>K</t>
    </r>
    <r>
      <rPr>
        <b/>
        <vertAlign val="subscript"/>
        <sz val="10"/>
        <color theme="0"/>
        <rFont val="Sans-serif"/>
      </rPr>
      <t>3</t>
    </r>
  </si>
  <si>
    <r>
      <t>x</t>
    </r>
    <r>
      <rPr>
        <b/>
        <vertAlign val="subscript"/>
        <sz val="10"/>
        <rFont val="Sans-serif"/>
      </rPr>
      <t>c</t>
    </r>
    <r>
      <rPr>
        <b/>
        <sz val="10"/>
        <rFont val="Sans-serif"/>
      </rPr>
      <t>=</t>
    </r>
  </si>
  <si>
    <t xml:space="preserve">  Part Variation (PV)</t>
  </si>
  <si>
    <r>
      <t>r</t>
    </r>
    <r>
      <rPr>
        <b/>
        <vertAlign val="subscript"/>
        <sz val="10"/>
        <rFont val="Sans-serif"/>
      </rPr>
      <t>c</t>
    </r>
    <r>
      <rPr>
        <b/>
        <sz val="10"/>
        <rFont val="Sans-serif"/>
      </rPr>
      <t>=</t>
    </r>
  </si>
  <si>
    <t>PV</t>
  </si>
  <si>
    <r>
      <t>R</t>
    </r>
    <r>
      <rPr>
        <b/>
        <vertAlign val="subscript"/>
        <sz val="10"/>
        <rFont val="Sans-serif"/>
      </rPr>
      <t>P</t>
    </r>
    <r>
      <rPr>
        <b/>
        <sz val="10"/>
        <rFont val="Sans-serif"/>
      </rPr>
      <t xml:space="preserve"> x K</t>
    </r>
    <r>
      <rPr>
        <b/>
        <vertAlign val="subscript"/>
        <sz val="10"/>
        <rFont val="Sans-serif"/>
      </rPr>
      <t>3</t>
    </r>
  </si>
  <si>
    <t>% PV</t>
  </si>
  <si>
    <t>100 (PV/Tol)</t>
  </si>
  <si>
    <t>16. PART AVERAGE</t>
  </si>
  <si>
    <t>X=</t>
  </si>
  <si>
    <r>
      <t>R</t>
    </r>
    <r>
      <rPr>
        <b/>
        <vertAlign val="subscript"/>
        <sz val="10"/>
        <rFont val="Sans-serif"/>
      </rPr>
      <t>p</t>
    </r>
    <r>
      <rPr>
        <b/>
        <sz val="10"/>
        <rFont val="Sans-serif"/>
      </rPr>
      <t>=</t>
    </r>
  </si>
  <si>
    <r>
      <t>(r</t>
    </r>
    <r>
      <rPr>
        <b/>
        <vertAlign val="subscript"/>
        <sz val="10"/>
        <rFont val="Sans-serif"/>
      </rPr>
      <t>a</t>
    </r>
    <r>
      <rPr>
        <b/>
        <sz val="10"/>
        <rFont val="Sans-serif"/>
      </rPr>
      <t xml:space="preserve"> + r</t>
    </r>
    <r>
      <rPr>
        <b/>
        <vertAlign val="subscript"/>
        <sz val="10"/>
        <rFont val="Sans-serif"/>
      </rPr>
      <t>b</t>
    </r>
    <r>
      <rPr>
        <b/>
        <sz val="10"/>
        <rFont val="Sans-serif"/>
      </rPr>
      <t xml:space="preserve"> + r</t>
    </r>
    <r>
      <rPr>
        <b/>
        <vertAlign val="subscript"/>
        <sz val="10"/>
        <rFont val="Sans-serif"/>
      </rPr>
      <t>c</t>
    </r>
    <r>
      <rPr>
        <b/>
        <sz val="10"/>
        <rFont val="Sans-serif"/>
      </rPr>
      <t>) / (# OF APPRAISERS) =</t>
    </r>
  </si>
  <si>
    <t>R=</t>
  </si>
  <si>
    <t xml:space="preserve">  Tolerance (Tol)</t>
  </si>
  <si>
    <r>
      <t>x</t>
    </r>
    <r>
      <rPr>
        <b/>
        <vertAlign val="subscript"/>
        <sz val="10"/>
        <rFont val="Sans-serif"/>
      </rPr>
      <t>DIFF</t>
    </r>
    <r>
      <rPr>
        <b/>
        <sz val="10"/>
        <rFont val="Sans-serif"/>
      </rPr>
      <t xml:space="preserve"> = (Max x - Min x) =</t>
    </r>
  </si>
  <si>
    <r>
      <t>x</t>
    </r>
    <r>
      <rPr>
        <b/>
        <vertAlign val="subscript"/>
        <sz val="10"/>
        <rFont val="Sans-serif"/>
      </rPr>
      <t>DIFF</t>
    </r>
    <r>
      <rPr>
        <b/>
        <sz val="10"/>
        <rFont val="Sans-serif"/>
      </rPr>
      <t>=</t>
    </r>
  </si>
  <si>
    <t>Tol</t>
  </si>
  <si>
    <t>Upper - Lower / 6</t>
  </si>
  <si>
    <t>ndc</t>
  </si>
  <si>
    <t>1.41(PV/GRR)</t>
  </si>
  <si>
    <r>
      <t>* UCL</t>
    </r>
    <r>
      <rPr>
        <b/>
        <vertAlign val="subscript"/>
        <sz val="10"/>
        <rFont val="Sans-serif"/>
      </rPr>
      <t>R</t>
    </r>
    <r>
      <rPr>
        <b/>
        <sz val="10"/>
        <rFont val="Sans-serif"/>
      </rPr>
      <t xml:space="preserve"> = R x D</t>
    </r>
    <r>
      <rPr>
        <b/>
        <vertAlign val="subscript"/>
        <sz val="10"/>
        <rFont val="Sans-serif"/>
      </rPr>
      <t>4</t>
    </r>
    <r>
      <rPr>
        <b/>
        <sz val="10"/>
        <rFont val="Sans-serif"/>
      </rPr>
      <t xml:space="preserve"> =</t>
    </r>
  </si>
  <si>
    <r>
      <t>UCL</t>
    </r>
    <r>
      <rPr>
        <b/>
        <vertAlign val="subscript"/>
        <sz val="10"/>
        <rFont val="Sans-serif"/>
      </rPr>
      <t>R</t>
    </r>
    <r>
      <rPr>
        <b/>
        <sz val="10"/>
        <rFont val="Sans-serif"/>
      </rPr>
      <t>=</t>
    </r>
  </si>
  <si>
    <r>
      <t>* UCLxbar = X2bar + (A</t>
    </r>
    <r>
      <rPr>
        <b/>
        <vertAlign val="subscript"/>
        <sz val="10"/>
        <rFont val="Sans-serif"/>
      </rPr>
      <t>2</t>
    </r>
    <r>
      <rPr>
        <b/>
        <sz val="10"/>
        <rFont val="Sans-serif"/>
      </rPr>
      <t xml:space="preserve"> x R) =</t>
    </r>
  </si>
  <si>
    <t>UCLxbar=</t>
  </si>
  <si>
    <r>
      <t>* LCLxbar = X2bar - (A</t>
    </r>
    <r>
      <rPr>
        <b/>
        <vertAlign val="subscript"/>
        <sz val="10"/>
        <rFont val="Sans-serif"/>
      </rPr>
      <t>2</t>
    </r>
    <r>
      <rPr>
        <b/>
        <sz val="10"/>
        <rFont val="Sans-serif"/>
      </rPr>
      <t xml:space="preserve"> x R) =</t>
    </r>
  </si>
  <si>
    <t>LCLxbar=</t>
  </si>
  <si>
    <r>
      <t>* D</t>
    </r>
    <r>
      <rPr>
        <b/>
        <vertAlign val="subscript"/>
        <sz val="8"/>
        <rFont val="Sans-serif"/>
      </rPr>
      <t>4</t>
    </r>
    <r>
      <rPr>
        <b/>
        <sz val="8"/>
        <rFont val="Sans-serif"/>
      </rPr>
      <t xml:space="preserve"> =3.27 for 2 trials and 2.58 for 3 trials.  UCL</t>
    </r>
    <r>
      <rPr>
        <b/>
        <vertAlign val="subscript"/>
        <sz val="8"/>
        <rFont val="Sans-serif"/>
      </rPr>
      <t>R</t>
    </r>
    <r>
      <rPr>
        <b/>
        <sz val="8"/>
        <rFont val="Sans-serif"/>
      </rPr>
      <t xml:space="preserve"> represents the limit of individual R's.  Circle those that are</t>
    </r>
  </si>
  <si>
    <t>beyond this limit.  Identify the cause and correct.  Repeat these readings using the same appraiser and unit as originally used or</t>
  </si>
  <si>
    <r>
      <t xml:space="preserve">discard values and re-average and recompute </t>
    </r>
    <r>
      <rPr>
        <b/>
        <sz val="10"/>
        <rFont val="Sans-serif"/>
      </rPr>
      <t>R</t>
    </r>
    <r>
      <rPr>
        <b/>
        <sz val="8"/>
        <rFont val="Sans-serif"/>
      </rPr>
      <t xml:space="preserve"> and the limiting value from the remaining observations.</t>
    </r>
  </si>
  <si>
    <r>
      <t xml:space="preserve">   For information on the theory and constants used in the form see </t>
    </r>
    <r>
      <rPr>
        <b/>
        <i/>
        <sz val="10"/>
        <rFont val="Sans-serif"/>
      </rPr>
      <t>MSA Reference Manual</t>
    </r>
    <r>
      <rPr>
        <b/>
        <sz val="10"/>
        <rFont val="Sans-serif"/>
      </rPr>
      <t>, Fourth edition</t>
    </r>
  </si>
  <si>
    <t>Notes</t>
  </si>
  <si>
    <t>EVALUATION RESULT</t>
  </si>
  <si>
    <t>PASS</t>
  </si>
  <si>
    <t>GAGE REPEATABILITY AND REPRODUCIBILITY DATA SHEET ANOVA METHOD</t>
  </si>
  <si>
    <t>squared</t>
  </si>
  <si>
    <t>/nr</t>
  </si>
  <si>
    <t>/nkr</t>
  </si>
  <si>
    <t>/kr</t>
  </si>
  <si>
    <t>/r</t>
  </si>
  <si>
    <r>
      <t>x</t>
    </r>
    <r>
      <rPr>
        <vertAlign val="subscript"/>
        <sz val="10"/>
        <color theme="0" tint="-0.34998626667073579"/>
        <rFont val="Arial"/>
        <family val="2"/>
      </rPr>
      <t>.1.</t>
    </r>
  </si>
  <si>
    <r>
      <t>x</t>
    </r>
    <r>
      <rPr>
        <vertAlign val="subscript"/>
        <sz val="10"/>
        <color theme="0" tint="-0.34998626667073579"/>
        <rFont val="Arial"/>
        <family val="2"/>
      </rPr>
      <t>11.</t>
    </r>
  </si>
  <si>
    <t>Squared</t>
  </si>
  <si>
    <t>Part 1</t>
  </si>
  <si>
    <t>Part 2</t>
  </si>
  <si>
    <t>Part 3</t>
  </si>
  <si>
    <t>Part 4</t>
  </si>
  <si>
    <t>Part 5</t>
  </si>
  <si>
    <t>Part 6</t>
  </si>
  <si>
    <t>Part 7</t>
  </si>
  <si>
    <t>Part 8</t>
  </si>
  <si>
    <t>Part 9</t>
  </si>
  <si>
    <t>Part 10</t>
  </si>
  <si>
    <r>
      <t>x</t>
    </r>
    <r>
      <rPr>
        <vertAlign val="subscript"/>
        <sz val="10"/>
        <color theme="0" tint="-0.34998626667073579"/>
        <rFont val="Arial"/>
        <family val="2"/>
      </rPr>
      <t>.2.</t>
    </r>
  </si>
  <si>
    <r>
      <t>x</t>
    </r>
    <r>
      <rPr>
        <vertAlign val="subscript"/>
        <sz val="10"/>
        <color theme="0" tint="-0.34998626667073579"/>
        <rFont val="Arial"/>
        <family val="2"/>
      </rPr>
      <t>21.</t>
    </r>
  </si>
  <si>
    <t>Appr A</t>
  </si>
  <si>
    <t>Trial 1</t>
  </si>
  <si>
    <r>
      <t>x</t>
    </r>
    <r>
      <rPr>
        <vertAlign val="subscript"/>
        <sz val="10"/>
        <color theme="0" tint="-0.34998626667073579"/>
        <rFont val="Arial"/>
        <family val="2"/>
      </rPr>
      <t>.3.</t>
    </r>
  </si>
  <si>
    <r>
      <t>x</t>
    </r>
    <r>
      <rPr>
        <vertAlign val="subscript"/>
        <sz val="10"/>
        <color theme="0" tint="-0.34998626667073579"/>
        <rFont val="Arial"/>
        <family val="2"/>
      </rPr>
      <t>31.</t>
    </r>
  </si>
  <si>
    <t>Trial 2</t>
  </si>
  <si>
    <r>
      <t>x</t>
    </r>
    <r>
      <rPr>
        <vertAlign val="subscript"/>
        <sz val="10"/>
        <color theme="0" tint="-0.34998626667073579"/>
        <rFont val="Arial"/>
        <family val="2"/>
      </rPr>
      <t>…</t>
    </r>
  </si>
  <si>
    <r>
      <t>x</t>
    </r>
    <r>
      <rPr>
        <vertAlign val="subscript"/>
        <sz val="10"/>
        <color theme="0" tint="-0.34998626667073579"/>
        <rFont val="Arial"/>
        <family val="2"/>
      </rPr>
      <t>41.</t>
    </r>
  </si>
  <si>
    <t>Trial 3</t>
  </si>
  <si>
    <t>nr</t>
  </si>
  <si>
    <r>
      <t>x</t>
    </r>
    <r>
      <rPr>
        <vertAlign val="subscript"/>
        <sz val="10"/>
        <color theme="0" tint="-0.34998626667073579"/>
        <rFont val="Arial"/>
        <family val="2"/>
      </rPr>
      <t>51.</t>
    </r>
  </si>
  <si>
    <t>Appr B</t>
  </si>
  <si>
    <t>nkr</t>
  </si>
  <si>
    <r>
      <t>x</t>
    </r>
    <r>
      <rPr>
        <vertAlign val="subscript"/>
        <sz val="10"/>
        <color theme="0" tint="-0.34998626667073579"/>
        <rFont val="Arial"/>
        <family val="2"/>
      </rPr>
      <t>61.</t>
    </r>
  </si>
  <si>
    <t>kr</t>
  </si>
  <si>
    <r>
      <t>x</t>
    </r>
    <r>
      <rPr>
        <vertAlign val="subscript"/>
        <sz val="10"/>
        <color theme="0" tint="-0.34998626667073579"/>
        <rFont val="Arial"/>
        <family val="2"/>
      </rPr>
      <t>71.</t>
    </r>
  </si>
  <si>
    <r>
      <t>x</t>
    </r>
    <r>
      <rPr>
        <vertAlign val="subscript"/>
        <sz val="10"/>
        <color theme="0" tint="-0.34998626667073579"/>
        <rFont val="Arial"/>
        <family val="2"/>
      </rPr>
      <t>1..</t>
    </r>
  </si>
  <si>
    <r>
      <t>x</t>
    </r>
    <r>
      <rPr>
        <vertAlign val="subscript"/>
        <sz val="10"/>
        <color theme="0" tint="-0.34998626667073579"/>
        <rFont val="Arial"/>
        <family val="2"/>
      </rPr>
      <t>81.</t>
    </r>
  </si>
  <si>
    <t>Appr C</t>
  </si>
  <si>
    <r>
      <t>x</t>
    </r>
    <r>
      <rPr>
        <vertAlign val="subscript"/>
        <sz val="10"/>
        <color theme="0" tint="-0.34998626667073579"/>
        <rFont val="Arial"/>
        <family val="2"/>
      </rPr>
      <t>2..</t>
    </r>
  </si>
  <si>
    <r>
      <t>x</t>
    </r>
    <r>
      <rPr>
        <vertAlign val="subscript"/>
        <sz val="10"/>
        <color theme="0" tint="-0.34998626667073579"/>
        <rFont val="Arial"/>
        <family val="2"/>
      </rPr>
      <t>91.</t>
    </r>
  </si>
  <si>
    <r>
      <t>x</t>
    </r>
    <r>
      <rPr>
        <vertAlign val="subscript"/>
        <sz val="10"/>
        <color theme="0" tint="-0.34998626667073579"/>
        <rFont val="Arial"/>
        <family val="2"/>
      </rPr>
      <t>3..</t>
    </r>
  </si>
  <si>
    <r>
      <t>x</t>
    </r>
    <r>
      <rPr>
        <vertAlign val="subscript"/>
        <sz val="10"/>
        <color theme="0" tint="-0.34998626667073579"/>
        <rFont val="Arial"/>
        <family val="2"/>
      </rPr>
      <t>101.</t>
    </r>
  </si>
  <si>
    <r>
      <t>x</t>
    </r>
    <r>
      <rPr>
        <vertAlign val="subscript"/>
        <sz val="10"/>
        <color theme="0" tint="-0.34998626667073579"/>
        <rFont val="Arial"/>
        <family val="2"/>
      </rPr>
      <t>4..</t>
    </r>
  </si>
  <si>
    <r>
      <t>x</t>
    </r>
    <r>
      <rPr>
        <vertAlign val="subscript"/>
        <sz val="10"/>
        <color theme="0" tint="-0.34998626667073579"/>
        <rFont val="Arial"/>
        <family val="2"/>
      </rPr>
      <t>12.</t>
    </r>
  </si>
  <si>
    <r>
      <t>x</t>
    </r>
    <r>
      <rPr>
        <vertAlign val="subscript"/>
        <sz val="10"/>
        <color theme="0" tint="-0.34998626667073579"/>
        <rFont val="Arial"/>
        <family val="2"/>
      </rPr>
      <t>5..</t>
    </r>
  </si>
  <si>
    <r>
      <t>x</t>
    </r>
    <r>
      <rPr>
        <vertAlign val="subscript"/>
        <sz val="10"/>
        <color theme="0" tint="-0.34998626667073579"/>
        <rFont val="Arial"/>
        <family val="2"/>
      </rPr>
      <t>22.</t>
    </r>
  </si>
  <si>
    <r>
      <t>x</t>
    </r>
    <r>
      <rPr>
        <vertAlign val="subscript"/>
        <sz val="10"/>
        <color theme="0" tint="-0.34998626667073579"/>
        <rFont val="Arial"/>
        <family val="2"/>
      </rPr>
      <t>6..</t>
    </r>
  </si>
  <si>
    <r>
      <t>x</t>
    </r>
    <r>
      <rPr>
        <vertAlign val="subscript"/>
        <sz val="10"/>
        <color theme="0" tint="-0.34998626667073579"/>
        <rFont val="Arial"/>
        <family val="2"/>
      </rPr>
      <t>32.</t>
    </r>
  </si>
  <si>
    <r>
      <t>x</t>
    </r>
    <r>
      <rPr>
        <vertAlign val="subscript"/>
        <sz val="10"/>
        <color theme="0" tint="-0.34998626667073579"/>
        <rFont val="Arial"/>
        <family val="2"/>
      </rPr>
      <t>7..</t>
    </r>
  </si>
  <si>
    <r>
      <t>x</t>
    </r>
    <r>
      <rPr>
        <vertAlign val="subscript"/>
        <sz val="10"/>
        <color theme="0" tint="-0.34998626667073579"/>
        <rFont val="Arial"/>
        <family val="2"/>
      </rPr>
      <t>42.</t>
    </r>
  </si>
  <si>
    <r>
      <t>x</t>
    </r>
    <r>
      <rPr>
        <vertAlign val="subscript"/>
        <sz val="10"/>
        <color theme="0" tint="-0.34998626667073579"/>
        <rFont val="Arial"/>
        <family val="2"/>
      </rPr>
      <t>8..</t>
    </r>
  </si>
  <si>
    <r>
      <t>x</t>
    </r>
    <r>
      <rPr>
        <vertAlign val="subscript"/>
        <sz val="10"/>
        <color theme="0" tint="-0.34998626667073579"/>
        <rFont val="Arial"/>
        <family val="2"/>
      </rPr>
      <t>52.</t>
    </r>
  </si>
  <si>
    <r>
      <t>X</t>
    </r>
    <r>
      <rPr>
        <b/>
        <sz val="10"/>
        <rFont val="Sans-serif"/>
      </rPr>
      <t>=</t>
    </r>
  </si>
  <si>
    <r>
      <t>x</t>
    </r>
    <r>
      <rPr>
        <vertAlign val="subscript"/>
        <sz val="10"/>
        <color theme="0" tint="-0.34998626667073579"/>
        <rFont val="Arial"/>
        <family val="2"/>
      </rPr>
      <t>9..</t>
    </r>
  </si>
  <si>
    <r>
      <t>x</t>
    </r>
    <r>
      <rPr>
        <vertAlign val="subscript"/>
        <sz val="10"/>
        <color theme="0" tint="-0.34998626667073579"/>
        <rFont val="Arial"/>
        <family val="2"/>
      </rPr>
      <t>62.</t>
    </r>
  </si>
  <si>
    <r>
      <t>x</t>
    </r>
    <r>
      <rPr>
        <vertAlign val="subscript"/>
        <sz val="10"/>
        <color theme="0" tint="-0.34998626667073579"/>
        <rFont val="Arial"/>
        <family val="2"/>
      </rPr>
      <t>10..</t>
    </r>
  </si>
  <si>
    <r>
      <t>x</t>
    </r>
    <r>
      <rPr>
        <vertAlign val="subscript"/>
        <sz val="10"/>
        <color theme="0" tint="-0.34998626667073579"/>
        <rFont val="Arial"/>
        <family val="2"/>
      </rPr>
      <t>72.</t>
    </r>
  </si>
  <si>
    <r>
      <t>x</t>
    </r>
    <r>
      <rPr>
        <vertAlign val="subscript"/>
        <sz val="10"/>
        <color theme="0" tint="-0.34998626667073579"/>
        <rFont val="Arial"/>
        <family val="2"/>
      </rPr>
      <t>82.</t>
    </r>
  </si>
  <si>
    <r>
      <t>x</t>
    </r>
    <r>
      <rPr>
        <vertAlign val="subscript"/>
        <sz val="10"/>
        <color theme="0" tint="-0.34998626667073579"/>
        <rFont val="Arial"/>
        <family val="2"/>
      </rPr>
      <t>92.</t>
    </r>
  </si>
  <si>
    <t>Anova Table</t>
  </si>
  <si>
    <r>
      <t>x</t>
    </r>
    <r>
      <rPr>
        <vertAlign val="subscript"/>
        <sz val="10"/>
        <color theme="0" tint="-0.34998626667073579"/>
        <rFont val="Arial"/>
        <family val="2"/>
      </rPr>
      <t>102.</t>
    </r>
  </si>
  <si>
    <t>Source</t>
  </si>
  <si>
    <t>DF</t>
  </si>
  <si>
    <t>SS</t>
  </si>
  <si>
    <t>MS</t>
  </si>
  <si>
    <t>F</t>
  </si>
  <si>
    <t>Sig</t>
  </si>
  <si>
    <r>
      <t>x</t>
    </r>
    <r>
      <rPr>
        <vertAlign val="subscript"/>
        <sz val="10"/>
        <color theme="0" tint="-0.34998626667073579"/>
        <rFont val="Arial"/>
        <family val="2"/>
      </rPr>
      <t>13.</t>
    </r>
  </si>
  <si>
    <t>Appraiser</t>
  </si>
  <si>
    <r>
      <t>x</t>
    </r>
    <r>
      <rPr>
        <vertAlign val="subscript"/>
        <sz val="10"/>
        <color theme="0" tint="-0.34998626667073579"/>
        <rFont val="Arial"/>
        <family val="2"/>
      </rPr>
      <t>23.</t>
    </r>
  </si>
  <si>
    <r>
      <t>x</t>
    </r>
    <r>
      <rPr>
        <vertAlign val="subscript"/>
        <sz val="10"/>
        <color theme="0" tint="-0.34998626667073579"/>
        <rFont val="Arial"/>
        <family val="2"/>
      </rPr>
      <t>33.</t>
    </r>
  </si>
  <si>
    <t>Appraiser-by-Part</t>
  </si>
  <si>
    <r>
      <t>x</t>
    </r>
    <r>
      <rPr>
        <vertAlign val="subscript"/>
        <sz val="10"/>
        <color theme="0" tint="-0.34998626667073579"/>
        <rFont val="Arial"/>
        <family val="2"/>
      </rPr>
      <t>43.</t>
    </r>
  </si>
  <si>
    <t>Equipment</t>
  </si>
  <si>
    <r>
      <t>x</t>
    </r>
    <r>
      <rPr>
        <vertAlign val="subscript"/>
        <sz val="10"/>
        <color theme="0" tint="-0.34998626667073579"/>
        <rFont val="Arial"/>
        <family val="2"/>
      </rPr>
      <t>53.</t>
    </r>
  </si>
  <si>
    <t>Total</t>
  </si>
  <si>
    <r>
      <t>x</t>
    </r>
    <r>
      <rPr>
        <vertAlign val="subscript"/>
        <sz val="10"/>
        <color theme="0" tint="-0.34998626667073579"/>
        <rFont val="Arial"/>
        <family val="2"/>
      </rPr>
      <t>63.</t>
    </r>
  </si>
  <si>
    <t>* Significant at a = 0.05 level</t>
  </si>
  <si>
    <r>
      <t>x</t>
    </r>
    <r>
      <rPr>
        <vertAlign val="subscript"/>
        <sz val="10"/>
        <color theme="0" tint="-0.34998626667073579"/>
        <rFont val="Arial"/>
        <family val="2"/>
      </rPr>
      <t>73.</t>
    </r>
  </si>
  <si>
    <r>
      <t>x</t>
    </r>
    <r>
      <rPr>
        <vertAlign val="subscript"/>
        <sz val="10"/>
        <color theme="0" tint="-0.34998626667073579"/>
        <rFont val="Arial"/>
        <family val="2"/>
      </rPr>
      <t>83.</t>
    </r>
  </si>
  <si>
    <r>
      <t>x</t>
    </r>
    <r>
      <rPr>
        <vertAlign val="subscript"/>
        <sz val="10"/>
        <color theme="0" tint="-0.34998626667073579"/>
        <rFont val="Arial"/>
        <family val="2"/>
      </rPr>
      <t>93.</t>
    </r>
  </si>
  <si>
    <t>Anova Report</t>
  </si>
  <si>
    <r>
      <t>x</t>
    </r>
    <r>
      <rPr>
        <vertAlign val="subscript"/>
        <sz val="10"/>
        <color theme="0" tint="-0.34998626667073579"/>
        <rFont val="Arial"/>
        <family val="2"/>
      </rPr>
      <t>103.</t>
    </r>
  </si>
  <si>
    <t>Standard Deviation (s)</t>
  </si>
  <si>
    <t>% Total Variation</t>
  </si>
  <si>
    <t>% Contribution</t>
  </si>
  <si>
    <r>
      <t>MS</t>
    </r>
    <r>
      <rPr>
        <vertAlign val="subscript"/>
        <sz val="10"/>
        <color theme="0" tint="-0.34998626667073579"/>
        <rFont val="Arial"/>
        <family val="2"/>
      </rPr>
      <t>pool</t>
    </r>
  </si>
  <si>
    <t>Repeatability (EV)</t>
  </si>
  <si>
    <t>Reproducibility (AV)</t>
  </si>
  <si>
    <t>Appraiser by Part (INT)</t>
  </si>
  <si>
    <t>w/int</t>
  </si>
  <si>
    <t>w/out/int</t>
  </si>
  <si>
    <t>Part-to-Part (PV)</t>
  </si>
  <si>
    <t>INT</t>
  </si>
  <si>
    <t>% Tolerance</t>
  </si>
  <si>
    <t>n/a</t>
  </si>
  <si>
    <t>Note</t>
  </si>
  <si>
    <t>Tolerance =</t>
  </si>
  <si>
    <t>Total variation (TV) =</t>
  </si>
  <si>
    <t>Number of distinct data categories (ndc) =</t>
  </si>
  <si>
    <t>GAGE REPEATABILITY AND REPRODUCIBILITY REPORT ATTRIBUTE HYPOTHESIS TEST  METHOD</t>
  </si>
  <si>
    <t>Upper Specification</t>
  </si>
  <si>
    <t>Lower Specification</t>
  </si>
  <si>
    <t>DATA TABLE</t>
  </si>
  <si>
    <t>AB Tabulation</t>
  </si>
  <si>
    <t>BC Tabulation</t>
  </si>
  <si>
    <t>AC Tabulation</t>
  </si>
  <si>
    <t>AREF Tabulation</t>
  </si>
  <si>
    <t>BREF Tabulation</t>
  </si>
  <si>
    <t>CREF Tabulation</t>
  </si>
  <si>
    <t>A-1</t>
  </si>
  <si>
    <t>A-2</t>
  </si>
  <si>
    <t>A-3</t>
  </si>
  <si>
    <t>B-1</t>
  </si>
  <si>
    <t>B-2</t>
  </si>
  <si>
    <t>B-3</t>
  </si>
  <si>
    <t>C-1</t>
  </si>
  <si>
    <t>C-2</t>
  </si>
  <si>
    <t>C-3</t>
  </si>
  <si>
    <t>Reference Value</t>
  </si>
  <si>
    <t>Code</t>
  </si>
  <si>
    <t>Risk Analysis</t>
  </si>
  <si>
    <t>A * B Crosstabulation</t>
  </si>
  <si>
    <t>B</t>
  </si>
  <si>
    <t>A</t>
  </si>
  <si>
    <t>Count</t>
  </si>
  <si>
    <t>Expected Count</t>
  </si>
  <si>
    <t>B * C Crosstabulation</t>
  </si>
  <si>
    <t>C</t>
  </si>
  <si>
    <t>A * C Crosstabulation</t>
  </si>
  <si>
    <t>Kappa</t>
  </si>
  <si>
    <t>-</t>
  </si>
  <si>
    <t>DETERMINATION</t>
  </si>
  <si>
    <t>A x B</t>
  </si>
  <si>
    <t>0.75 or higher indicates good agreement</t>
  </si>
  <si>
    <t>A x C</t>
  </si>
  <si>
    <t>Between 0.40 and 0.75 indicates some agreement</t>
  </si>
  <si>
    <t>B x C</t>
  </si>
  <si>
    <t>Less then 0.40 indeicates poor agreement</t>
  </si>
  <si>
    <t>A * REF Crosstabulation</t>
  </si>
  <si>
    <t>REF</t>
  </si>
  <si>
    <t>B * REF Crosstabulation</t>
  </si>
  <si>
    <t>C * REF Crosstabulation</t>
  </si>
  <si>
    <t>A x REF</t>
  </si>
  <si>
    <t>B x REF</t>
  </si>
  <si>
    <t>C x REF</t>
  </si>
  <si>
    <r>
      <t>% Appraiser</t>
    </r>
    <r>
      <rPr>
        <b/>
        <vertAlign val="superscript"/>
        <sz val="10"/>
        <rFont val="Sans-serif"/>
      </rPr>
      <t>1</t>
    </r>
  </si>
  <si>
    <r>
      <t>% Score vs. Attribute</t>
    </r>
    <r>
      <rPr>
        <b/>
        <vertAlign val="superscript"/>
        <sz val="10"/>
        <rFont val="Sans-serif"/>
      </rPr>
      <t>2</t>
    </r>
  </si>
  <si>
    <t>A analysis</t>
  </si>
  <si>
    <t>B analysis</t>
  </si>
  <si>
    <t>C analysis</t>
  </si>
  <si>
    <t>System</t>
  </si>
  <si>
    <t>Total Inspected</t>
  </si>
  <si>
    <t># Matched</t>
  </si>
  <si>
    <t>False Positive (appraiser biased towards rejection)</t>
  </si>
  <si>
    <t>False Negative (appraiser biased towards acceptance)</t>
  </si>
  <si>
    <t>Mixed</t>
  </si>
  <si>
    <r>
      <t>95% UCI</t>
    </r>
    <r>
      <rPr>
        <vertAlign val="superscript"/>
        <sz val="10"/>
        <rFont val="Sans-serif"/>
      </rPr>
      <t>5</t>
    </r>
  </si>
  <si>
    <t>Calculated Score</t>
  </si>
  <si>
    <r>
      <t>95% LCI</t>
    </r>
    <r>
      <rPr>
        <vertAlign val="superscript"/>
        <sz val="10"/>
        <rFont val="Sans-serif"/>
      </rPr>
      <t>5</t>
    </r>
  </si>
  <si>
    <r>
      <t>System % Effective Score</t>
    </r>
    <r>
      <rPr>
        <b/>
        <vertAlign val="superscript"/>
        <sz val="10"/>
        <rFont val="Sans-serif"/>
      </rPr>
      <t>3</t>
    </r>
  </si>
  <si>
    <r>
      <t>System % Effective Score vs. Reference</t>
    </r>
    <r>
      <rPr>
        <b/>
        <vertAlign val="superscript"/>
        <sz val="8"/>
        <rFont val="Sans-serif"/>
      </rPr>
      <t>4</t>
    </r>
  </si>
  <si>
    <t># in Agreement</t>
  </si>
  <si>
    <t>Notes:</t>
  </si>
  <si>
    <t>(1) Appraiser agress with themself on all trials</t>
  </si>
  <si>
    <t>(2) Appraiser agrees on all trials with the known standard</t>
  </si>
  <si>
    <t>(3) All appraisers agreed within and between themselves</t>
  </si>
  <si>
    <t>(4) All appraisers agreed within and between themselves and with the reference</t>
  </si>
  <si>
    <t>(5) UCI and LCI are the upper and lower confidence internval bounds, respectively (Wilson score method)</t>
  </si>
  <si>
    <r>
      <t>H</t>
    </r>
    <r>
      <rPr>
        <vertAlign val="subscript"/>
        <sz val="10"/>
        <rFont val="Sans-serif"/>
      </rPr>
      <t>0</t>
    </r>
    <r>
      <rPr>
        <sz val="10"/>
        <rFont val="Sans-serif"/>
      </rPr>
      <t>:</t>
    </r>
  </si>
  <si>
    <t>The effectiveness of both appraisers is the same</t>
  </si>
  <si>
    <t>(Null hypothesis)</t>
  </si>
  <si>
    <r>
      <t>H</t>
    </r>
    <r>
      <rPr>
        <vertAlign val="subscript"/>
        <sz val="10"/>
        <rFont val="Sans-serif"/>
      </rPr>
      <t>A</t>
    </r>
    <r>
      <rPr>
        <sz val="10"/>
        <rFont val="Sans-serif"/>
      </rPr>
      <t>:</t>
    </r>
  </si>
  <si>
    <t>The effectiveness of both appraisers is not the same</t>
  </si>
  <si>
    <t>(Alternative Hypothesis)</t>
  </si>
  <si>
    <t>Acceptance criteria:</t>
  </si>
  <si>
    <t>The calculated score of the appraiser falls between the confidence interval of the other.</t>
  </si>
  <si>
    <t>EFFECTIVENESS EVALUATION</t>
  </si>
  <si>
    <t>Appraiser A vs. Appraiser B</t>
  </si>
  <si>
    <t>Appraiser A vs. Appraiser C</t>
  </si>
  <si>
    <t>Appraiser B vs. Appraiser C</t>
  </si>
  <si>
    <t>Second Analysis</t>
  </si>
  <si>
    <t>EVALUATION CRITERIA</t>
  </si>
  <si>
    <t>Measurement System Decision</t>
  </si>
  <si>
    <t>Effectiveness</t>
  </si>
  <si>
    <t>Miss Rate</t>
  </si>
  <si>
    <t>False Alarm Rate</t>
  </si>
  <si>
    <t>Acceptable for the appraiser</t>
  </si>
  <si>
    <t>&gt;90%</t>
  </si>
  <si>
    <t>&lt;2%</t>
  </si>
  <si>
    <t>&lt;5%</t>
  </si>
  <si>
    <t>Marginally acceptable fo the appraiser - may need improvement</t>
  </si>
  <si>
    <t>&gt;80%</t>
  </si>
  <si>
    <t>&lt;10%</t>
  </si>
  <si>
    <t>Unacceptable for the appraiser - needs improvement</t>
  </si>
  <si>
    <t>&lt;80%</t>
  </si>
  <si>
    <t>&gt;5%</t>
  </si>
  <si>
    <t>&gt;10%</t>
  </si>
  <si>
    <t>RESULTS SUMMARY</t>
  </si>
  <si>
    <t>Final Analysis</t>
  </si>
  <si>
    <t>Approved for use as is</t>
  </si>
  <si>
    <t>Not approved for use as is</t>
  </si>
  <si>
    <t>Signature</t>
  </si>
  <si>
    <t>Title</t>
  </si>
  <si>
    <t>TO BE COMPLETED BY LITTELFUSE</t>
  </si>
  <si>
    <t xml:space="preserve">Supplier/Vendor Code: </t>
  </si>
  <si>
    <t xml:space="preserve">Part Name: </t>
  </si>
  <si>
    <t xml:space="preserve">Inspection Facility: </t>
  </si>
  <si>
    <t>Design Record Change Level:</t>
  </si>
  <si>
    <t xml:space="preserve">ITEM </t>
  </si>
  <si>
    <t>DIMENSION/SPECIFICATION</t>
  </si>
  <si>
    <t>SPECIFICATIONS</t>
  </si>
  <si>
    <t>TEST DATE</t>
  </si>
  <si>
    <t>Measurement Instrumental</t>
  </si>
  <si>
    <t>QTY TESTED</t>
  </si>
  <si>
    <t>ORGANIZATION MEASUREMENT RESULTS (DATA)</t>
  </si>
  <si>
    <t xml:space="preserve">OK </t>
  </si>
  <si>
    <t xml:space="preserve">NOT OK </t>
  </si>
  <si>
    <t>Lower</t>
  </si>
  <si>
    <t xml:space="preserve">Upper </t>
  </si>
  <si>
    <t xml:space="preserve">  Production Part Approval </t>
  </si>
  <si>
    <t xml:space="preserve">  PerformanceTest Results</t>
  </si>
  <si>
    <t xml:space="preserve">Organization: </t>
  </si>
  <si>
    <t xml:space="preserve">Supplier  Code: </t>
  </si>
  <si>
    <t>Name of laboratory</t>
  </si>
  <si>
    <t>Material supplier</t>
  </si>
  <si>
    <t>*Customer Specified Supplier/Vendor Code</t>
  </si>
  <si>
    <t>*If source approval is req'd, include the Supplier (Source) &amp; Customer assigned code.</t>
  </si>
  <si>
    <t>Material Spec. No. / Rev / Date</t>
  </si>
  <si>
    <t>Specifications</t>
  </si>
  <si>
    <t>Test Date</t>
  </si>
  <si>
    <t>QTY Tested</t>
  </si>
  <si>
    <t>SUPPLIER TEST RESULTS (DATA)/TEST CONDITIONS</t>
  </si>
  <si>
    <t xml:space="preserve">Name of laboratory: </t>
  </si>
  <si>
    <t>*Customer Specified Supplier/Vendor Code:</t>
  </si>
  <si>
    <t>APPEARANCE APPROVAL REPORT</t>
  </si>
  <si>
    <t xml:space="preserve">PART NUMBER: </t>
  </si>
  <si>
    <t xml:space="preserve">DRAWING NUMBER: </t>
  </si>
  <si>
    <t>APPLICATION (VEHICLES)</t>
  </si>
  <si>
    <t>PART NAME:</t>
  </si>
  <si>
    <t>BUYER CODE</t>
  </si>
  <si>
    <t>E/C LEVEL</t>
  </si>
  <si>
    <r>
      <t xml:space="preserve">DATE  </t>
    </r>
    <r>
      <rPr>
        <sz val="7"/>
        <color theme="0"/>
        <rFont val="Sans-serif"/>
      </rPr>
      <t>(ENGINEERING REVISION LEVEL DATA)</t>
    </r>
  </si>
  <si>
    <t>ORGANIZATION NAME:</t>
  </si>
  <si>
    <t>MANUFACTURING LOCATION</t>
  </si>
  <si>
    <t>SUPPLIER/VENDOR CODE</t>
  </si>
  <si>
    <t xml:space="preserve">REASON FOR SUBMISSION: </t>
  </si>
  <si>
    <t xml:space="preserve">PART SUBMISSION WARRANT </t>
  </si>
  <si>
    <t>SPECIAL SAMPLE</t>
  </si>
  <si>
    <t xml:space="preserve">RE-SUBMISSION </t>
  </si>
  <si>
    <t xml:space="preserve">OTHER </t>
  </si>
  <si>
    <t xml:space="preserve">PRE TEXTURE </t>
  </si>
  <si>
    <t>FIRST PRODUCTION SHIPMENT</t>
  </si>
  <si>
    <t xml:space="preserve">ENGINEERING CHANGE </t>
  </si>
  <si>
    <t xml:space="preserve">ORGANIZATION SOURCING AND TEXTURE INFORMATION </t>
  </si>
  <si>
    <t>PRE-TEXTURE EVALUATION</t>
  </si>
  <si>
    <t>AUTHORIZED CUSTOMER REPRESENTATIVE SIGNATURE AND DATE</t>
  </si>
  <si>
    <t xml:space="preserve">CORRECT AND PROCEED </t>
  </si>
  <si>
    <t xml:space="preserve">COLOR EVALUATION </t>
  </si>
  <si>
    <t>COLOR SUFFIX</t>
  </si>
  <si>
    <t xml:space="preserve">TRISTIMULUS DATA </t>
  </si>
  <si>
    <t>MASTER NUMBER</t>
  </si>
  <si>
    <t>MASTER DATA</t>
  </si>
  <si>
    <t>MASTER TYPE</t>
  </si>
  <si>
    <t>MASTER SOURCE</t>
  </si>
  <si>
    <t>HUE</t>
  </si>
  <si>
    <t>VALUE</t>
  </si>
  <si>
    <t>CHROMA</t>
  </si>
  <si>
    <t>GLOSS</t>
  </si>
  <si>
    <t>METALLIC BRILLIANCE</t>
  </si>
  <si>
    <t>COLOR SHIPPING SUFFIX</t>
  </si>
  <si>
    <t>PART DISPOSITION</t>
  </si>
  <si>
    <t>DL*</t>
  </si>
  <si>
    <t>Da*</t>
  </si>
  <si>
    <t>Db*</t>
  </si>
  <si>
    <t>DE*</t>
  </si>
  <si>
    <t>CMC</t>
  </si>
  <si>
    <t xml:space="preserve">RED </t>
  </si>
  <si>
    <t>YEL</t>
  </si>
  <si>
    <t>GRN</t>
  </si>
  <si>
    <t>BLU</t>
  </si>
  <si>
    <t>LIGHT</t>
  </si>
  <si>
    <t>DARK</t>
  </si>
  <si>
    <t>GRAY</t>
  </si>
  <si>
    <t>CLEAN</t>
  </si>
  <si>
    <t>HIGH</t>
  </si>
  <si>
    <t>LOW</t>
  </si>
  <si>
    <t xml:space="preserve">COMMENTS: </t>
  </si>
  <si>
    <t>ORGANIZATION SIGNATURE</t>
  </si>
  <si>
    <t>PHONE NO.</t>
  </si>
  <si>
    <t>DATE</t>
  </si>
  <si>
    <t>AUTHORIZED CUSTOMER REPRESENTATIVE SIGNATURE</t>
  </si>
  <si>
    <t xml:space="preserve">Item # </t>
  </si>
  <si>
    <t xml:space="preserve">Gage # </t>
  </si>
  <si>
    <t xml:space="preserve">Gage ECL </t>
  </si>
  <si>
    <t xml:space="preserve">Used for </t>
  </si>
  <si>
    <t>Location(s)/Process Number(s) on Control Plan</t>
  </si>
  <si>
    <t>Part Submission Warrant</t>
  </si>
  <si>
    <t>Cust. Part Number</t>
  </si>
  <si>
    <t>Shown on Drawing Number</t>
  </si>
  <si>
    <t>Org. Part Number</t>
  </si>
  <si>
    <t>Engineering Change Level</t>
  </si>
  <si>
    <t>Dated</t>
  </si>
  <si>
    <t>Additional Engineering Changes</t>
  </si>
  <si>
    <t>Safety and/or Government Regulation</t>
  </si>
  <si>
    <t>Purchase Order No.</t>
  </si>
  <si>
    <t>Weight (kg)</t>
  </si>
  <si>
    <t>Checking Aid Number</t>
  </si>
  <si>
    <t>Checking Aid Eng. Change Level</t>
  </si>
  <si>
    <t>ORGANIZATION MANUFACTURING INFORMATION</t>
  </si>
  <si>
    <t>CUSTOMER SUBMITTAL INFORMATION</t>
  </si>
  <si>
    <t>Supplier Name &amp; Supplier/Vendor Code</t>
  </si>
  <si>
    <t>Customer Name/Division</t>
  </si>
  <si>
    <t>Street Address</t>
  </si>
  <si>
    <t>Buyer/Buyer Code</t>
  </si>
  <si>
    <t>City</t>
  </si>
  <si>
    <t>Region</t>
  </si>
  <si>
    <t>Postal Code</t>
  </si>
  <si>
    <t>Country</t>
  </si>
  <si>
    <t>Application</t>
  </si>
  <si>
    <t>MATERIALS REPORTING</t>
  </si>
  <si>
    <t>Has customer-required Substances of Concern information been reported?</t>
  </si>
  <si>
    <t>Submitted by IMDS or other customer format:</t>
  </si>
  <si>
    <t>Are polymeric parts identified with appropriate ISO marking codes?</t>
  </si>
  <si>
    <t>REASON FOR SUBMISSION (Check at least one)</t>
  </si>
  <si>
    <t>Initial submission</t>
  </si>
  <si>
    <t>Change to Optional Construction or Material</t>
  </si>
  <si>
    <t>Engineering Change(s)</t>
  </si>
  <si>
    <t>Sub-Supplier or Material Source Change</t>
  </si>
  <si>
    <t>Tooling: Transfer, Replacement, Refurbishment, or additional</t>
  </si>
  <si>
    <t>Change in Part Processing</t>
  </si>
  <si>
    <t>Correction of Discrepancy</t>
  </si>
  <si>
    <t>Parts produced at Additional Location</t>
  </si>
  <si>
    <t>Tooling Inactive &gt; than 1 year</t>
  </si>
  <si>
    <t>Other - please specify</t>
  </si>
  <si>
    <t>REQUESTED SUBMISSION LEVEL (Check one)</t>
  </si>
  <si>
    <t>Level 1 - Warrant only (and for designated appearance items, an Appearance Approval Report) submitted to customer.</t>
  </si>
  <si>
    <t>Level 2 - Warrant with product samples and limited supporting data submitted to customer.</t>
  </si>
  <si>
    <t>Level 3 - Warrant with product samples and complete supporting data submitted to customer.</t>
  </si>
  <si>
    <t>Level 4 - Warrant and other requirements as defined by customer.</t>
  </si>
  <si>
    <t>Level 5 - Warrant with product samples and complete supporting data reviewed at organization's manufacturing location.</t>
  </si>
  <si>
    <t>SUBMISSION RESULTS</t>
  </si>
  <si>
    <t>The results for</t>
  </si>
  <si>
    <t>These results meet all design record requirements:</t>
  </si>
  <si>
    <t>(If "NO" - Explanation Required)</t>
  </si>
  <si>
    <t>Mold / Cavity / Production Process</t>
  </si>
  <si>
    <t>DECLARATION</t>
  </si>
  <si>
    <t>I affirm that the samples represented by this warrant are representative of our parts, which were made by a process that meets all Production Part Approval Process Manual 4th Edition Requirements.  I further affirm that these samples were produced at the production rate of ____/____ hours.  I also certify that documented evidence of such compliance is on file and available for your review.  I have noted any deviation from this declaration below.</t>
  </si>
  <si>
    <t>EXPLANATION/COMMENTS:</t>
  </si>
  <si>
    <t>Is each Customer Tool properly tagged and numbered?</t>
  </si>
  <si>
    <t>Organization Authorized Signature</t>
  </si>
  <si>
    <t>Print Name</t>
  </si>
  <si>
    <t>Phone No.</t>
  </si>
  <si>
    <t>Fax No.</t>
  </si>
  <si>
    <t>E-mail</t>
  </si>
  <si>
    <t>FOR CUSTOMER USE ONLY (IF APPLICABLE)</t>
  </si>
  <si>
    <t>PPAP Warrant Disposition:</t>
  </si>
  <si>
    <t>Customer Signature</t>
  </si>
  <si>
    <t>Customer Tracking Number (optional)</t>
  </si>
  <si>
    <t xml:space="preserve">Bulk Materials Requirements Checklist </t>
  </si>
  <si>
    <t xml:space="preserve">Required/ Target date </t>
  </si>
  <si>
    <t xml:space="preserve">Primary Responsibility </t>
  </si>
  <si>
    <t>Comments/ Conditions</t>
  </si>
  <si>
    <t xml:space="preserve">Approved by / date </t>
  </si>
  <si>
    <t xml:space="preserve">Product Design and Development Verification </t>
  </si>
  <si>
    <t xml:space="preserve">Customer </t>
  </si>
  <si>
    <t xml:space="preserve">Supplier </t>
  </si>
  <si>
    <t xml:space="preserve">Design Matrix </t>
  </si>
  <si>
    <t xml:space="preserve">Special Product Characteristics </t>
  </si>
  <si>
    <t xml:space="preserve">Design Records </t>
  </si>
  <si>
    <t xml:space="preserve">Prototype Control Plan </t>
  </si>
  <si>
    <t xml:space="preserve">Appereance Approval Report </t>
  </si>
  <si>
    <t>Master Samples</t>
  </si>
  <si>
    <t xml:space="preserve">Test Results </t>
  </si>
  <si>
    <t xml:space="preserve">Dimensional Results </t>
  </si>
  <si>
    <t xml:space="preserve">Checking Aids </t>
  </si>
  <si>
    <t xml:space="preserve">Engineering Approval </t>
  </si>
  <si>
    <t xml:space="preserve">Process Design and Development Verification </t>
  </si>
  <si>
    <t xml:space="preserve">Process Flow Diagrams </t>
  </si>
  <si>
    <t xml:space="preserve">Pre-Launch Control Plan </t>
  </si>
  <si>
    <t xml:space="preserve">Production Control Plan </t>
  </si>
  <si>
    <t xml:space="preserve">Measurement System Studies </t>
  </si>
  <si>
    <t xml:space="preserve">Interim Approval </t>
  </si>
  <si>
    <t xml:space="preserve">Product and Process Validation </t>
  </si>
  <si>
    <t xml:space="preserve">Initial Process Studies </t>
  </si>
  <si>
    <t xml:space="preserve">Part Submission Warrant </t>
  </si>
  <si>
    <t xml:space="preserve">Elements to be Completed as Needed </t>
  </si>
  <si>
    <t xml:space="preserve">Customer Plant Connection </t>
  </si>
  <si>
    <t xml:space="preserve">Customer Specific Requirements </t>
  </si>
  <si>
    <t xml:space="preserve">Change Documentation </t>
  </si>
  <si>
    <t xml:space="preserve">Supplier Considerations </t>
  </si>
  <si>
    <t xml:space="preserve">Storage Conditions and Warranty period </t>
  </si>
  <si>
    <t xml:space="preserve">Packaging Solutions </t>
  </si>
  <si>
    <t xml:space="preserve">Operating Manual </t>
  </si>
  <si>
    <t xml:space="preserve">Plan agreed to by: Name/Function </t>
  </si>
  <si>
    <t xml:space="preserve">Company / Title/ Date </t>
  </si>
  <si>
    <t>Level of control plan</t>
  </si>
  <si>
    <t>Control Plan Number</t>
  </si>
  <si>
    <t xml:space="preserve">Key Contact/Phone </t>
  </si>
  <si>
    <t xml:space="preserve">Date (Org.) </t>
  </si>
  <si>
    <t xml:space="preserve">Part Number/Latest Change level </t>
  </si>
  <si>
    <t xml:space="preserve">Key Phone </t>
  </si>
  <si>
    <t xml:space="preserve">Date (Rev.) </t>
  </si>
  <si>
    <t xml:space="preserve">Rev. </t>
  </si>
  <si>
    <t>Customer Engineering Approval/Date (If Req'd)</t>
  </si>
  <si>
    <t xml:space="preserve">Part Name/Description </t>
  </si>
  <si>
    <t xml:space="preserve">Supplier/Plant Approval/Date </t>
  </si>
  <si>
    <t>Customer Quality Approval/Date (If Req'd)</t>
  </si>
  <si>
    <t xml:space="preserve">Supplier/Plant </t>
  </si>
  <si>
    <t>Other Approval/Date (If Req'd)</t>
  </si>
  <si>
    <t>Supplier Code</t>
  </si>
  <si>
    <t xml:space="preserve">PART/PROCESS NUMBER </t>
  </si>
  <si>
    <t>PART NAME / OPERATION DESCRIPTION</t>
  </si>
  <si>
    <t>MACHINE, DEVICE JIG, TOOLS FOR MFG</t>
  </si>
  <si>
    <t>CHARACTERISTICS</t>
  </si>
  <si>
    <t>SPECIAL CHARACTERISTICS</t>
  </si>
  <si>
    <t xml:space="preserve">METHOD </t>
  </si>
  <si>
    <t>REACTION PLAN</t>
  </si>
  <si>
    <t>NO.</t>
  </si>
  <si>
    <t xml:space="preserve">PRODUCT </t>
  </si>
  <si>
    <t>PROCESS</t>
  </si>
  <si>
    <t>PRODUCT/PROCESS SPECIFICATION</t>
  </si>
  <si>
    <t xml:space="preserve">EVALUATION/ MEASUREMENT  TECHNIQUE  </t>
  </si>
  <si>
    <t xml:space="preserve">SAMPLE </t>
  </si>
  <si>
    <t>CONTROL METHOD</t>
  </si>
  <si>
    <t xml:space="preserve">SIZE </t>
  </si>
  <si>
    <t>FREQ</t>
  </si>
  <si>
    <t xml:space="preserve"> SLC &amp; S-O Control Plan</t>
  </si>
  <si>
    <t>Control Plan Level</t>
  </si>
  <si>
    <t xml:space="preserve">10 Hazardous - w/o warning </t>
  </si>
  <si>
    <t>10 &gt;100 Per 1,000</t>
  </si>
  <si>
    <t>10  Absolute Impossible</t>
  </si>
  <si>
    <t>Prototype</t>
  </si>
  <si>
    <t xml:space="preserve">9   Hazardous  - w/warning </t>
  </si>
  <si>
    <t xml:space="preserve">  9     50 Per 1,000</t>
  </si>
  <si>
    <t xml:space="preserve">  9  Very Remote</t>
  </si>
  <si>
    <t>Pre-Launch</t>
  </si>
  <si>
    <t xml:space="preserve">8   Very High </t>
  </si>
  <si>
    <t xml:space="preserve">  8     20 Per 1,000</t>
  </si>
  <si>
    <t xml:space="preserve">  8  Remote</t>
  </si>
  <si>
    <t>Production</t>
  </si>
  <si>
    <t xml:space="preserve">7   High </t>
  </si>
  <si>
    <t xml:space="preserve">  7     10 Per 1,000</t>
  </si>
  <si>
    <t xml:space="preserve">  7  Very Slow</t>
  </si>
  <si>
    <t>6   Moderate</t>
  </si>
  <si>
    <t xml:space="preserve">  6       5 Per 1,000</t>
  </si>
  <si>
    <t xml:space="preserve">  6  Slow</t>
  </si>
  <si>
    <t>5   Low</t>
  </si>
  <si>
    <t xml:space="preserve">  5       2 Per 1,000</t>
  </si>
  <si>
    <t xml:space="preserve">  5  Moderate</t>
  </si>
  <si>
    <t>4   Very Low</t>
  </si>
  <si>
    <t xml:space="preserve">  4       1 Per 1,000</t>
  </si>
  <si>
    <t xml:space="preserve">  4  Moderately High </t>
  </si>
  <si>
    <t>3   Minor</t>
  </si>
  <si>
    <t xml:space="preserve">  3    0.5 Per 1,000</t>
  </si>
  <si>
    <t xml:space="preserve">  3  High </t>
  </si>
  <si>
    <t>2   Very Minor</t>
  </si>
  <si>
    <t xml:space="preserve">  2    0.1 Per 1,000</t>
  </si>
  <si>
    <t xml:space="preserve">  2  Almost Certain</t>
  </si>
  <si>
    <t>1   None</t>
  </si>
  <si>
    <t xml:space="preserve">  1 &lt;0.01 Per 1,000</t>
  </si>
  <si>
    <t xml:space="preserve">  1  Certain</t>
  </si>
  <si>
    <t xml:space="preserve">Please open the link: </t>
  </si>
  <si>
    <t>https://www.littelfuse.com/about-us/supplier-resources.aspx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</si>
</sst>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M/d/yyyy&quot;"/>
    <numFmt numFmtId="165" formatCode="0.0000"/>
    <numFmt numFmtId="166" formatCode="0.000"/>
    <numFmt numFmtId="167" formatCode="0.00000"/>
    <numFmt numFmtId="168" formatCode="0."/>
    <numFmt numFmtId="169" formatCode="0.0%"/>
    <numFmt numFmtId="170" formatCode="0.0"/>
  </numFmts>
  <fonts count="10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rgb="FF006B3A"/>
      <name val="Sans-serif"/>
    </font>
    <font>
      <b/>
      <sz val="24"/>
      <color rgb="FF006B3A"/>
      <name val="Sans-serif"/>
    </font>
    <font>
      <b/>
      <sz val="12"/>
      <color rgb="FF006B3A"/>
      <name val="Sans-serif"/>
    </font>
    <font>
      <b/>
      <sz val="11"/>
      <name val="Sans-serif"/>
    </font>
    <font>
      <b/>
      <sz val="10"/>
      <name val="Sans-serif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b/>
      <sz val="12"/>
      <color theme="0"/>
      <name val="Sans-serif"/>
    </font>
    <font>
      <b/>
      <sz val="8"/>
      <color theme="1"/>
      <name val="Sans-serif"/>
    </font>
    <font>
      <sz val="11"/>
      <color theme="1"/>
      <name val="Sans-serif"/>
    </font>
    <font>
      <sz val="8"/>
      <color indexed="8"/>
      <name val="Sans-serif"/>
    </font>
    <font>
      <b/>
      <sz val="8"/>
      <name val="Sans-serif"/>
    </font>
    <font>
      <sz val="8"/>
      <name val="Sans-serif"/>
    </font>
    <font>
      <b/>
      <sz val="10"/>
      <color theme="1"/>
      <name val="Sans-serif"/>
    </font>
    <font>
      <b/>
      <sz val="11"/>
      <color theme="1"/>
      <name val="Sans-serif"/>
    </font>
    <font>
      <b/>
      <sz val="9"/>
      <name val="Sans-serif"/>
    </font>
    <font>
      <sz val="8"/>
      <name val="Calibri"/>
      <family val="2"/>
      <scheme val="minor"/>
    </font>
    <font>
      <b/>
      <sz val="9"/>
      <color indexed="10"/>
      <name val="Sans-serif"/>
    </font>
    <font>
      <sz val="12"/>
      <color theme="0"/>
      <name val="Sans-serif"/>
    </font>
    <font>
      <b/>
      <sz val="26"/>
      <color theme="0"/>
      <name val="Sans-serif"/>
    </font>
    <font>
      <b/>
      <sz val="14"/>
      <name val="Calibri"/>
      <family val="2"/>
      <scheme val="minor"/>
    </font>
    <font>
      <sz val="9"/>
      <color rgb="FF000000"/>
      <name val="Segoe UI Symbol"/>
      <family val="2"/>
    </font>
    <font>
      <sz val="12"/>
      <color theme="1"/>
      <name val="Calibri"/>
      <family val="2"/>
      <scheme val="minor"/>
    </font>
    <font>
      <b/>
      <sz val="10"/>
      <color theme="0"/>
      <name val="Sans-serif"/>
    </font>
    <font>
      <b/>
      <sz val="9"/>
      <color rgb="FF000000"/>
      <name val="Segoe UI Symbo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36"/>
      <color rgb="FF006B3A"/>
      <name val="Sans-serif"/>
    </font>
    <font>
      <b/>
      <sz val="11"/>
      <color theme="1"/>
      <name val="Arial"/>
      <family val="2"/>
    </font>
    <font>
      <b/>
      <sz val="24"/>
      <color theme="1"/>
      <name val="Arial"/>
      <family val="2"/>
    </font>
    <font>
      <b/>
      <sz val="22"/>
      <color rgb="FF006B3A"/>
      <name val="Sans-serif"/>
    </font>
    <font>
      <b/>
      <sz val="11"/>
      <color theme="0"/>
      <name val="Sans-serif"/>
    </font>
    <font>
      <b/>
      <sz val="8"/>
      <color theme="0"/>
      <name val="Sans-serif"/>
    </font>
    <font>
      <b/>
      <sz val="1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.5"/>
      <color theme="0"/>
      <name val="Sans-serif"/>
    </font>
    <font>
      <sz val="10"/>
      <color theme="1"/>
      <name val="Sans-serif"/>
    </font>
    <font>
      <b/>
      <sz val="12"/>
      <color theme="1"/>
      <name val="Calibri"/>
      <family val="2"/>
      <scheme val="minor"/>
    </font>
    <font>
      <b/>
      <sz val="14"/>
      <color theme="0"/>
      <name val="Sans-serif"/>
    </font>
    <font>
      <b/>
      <sz val="20"/>
      <color theme="1"/>
      <name val="Arial"/>
      <family val="2"/>
    </font>
    <font>
      <b/>
      <sz val="16"/>
      <color rgb="FF006B3A"/>
      <name val="Sans-serif"/>
    </font>
    <font>
      <sz val="10"/>
      <name val="Arial"/>
      <family val="2"/>
    </font>
    <font>
      <sz val="8"/>
      <name val="Arial"/>
      <family val="2"/>
    </font>
    <font>
      <sz val="10"/>
      <name val="Sans-serif"/>
    </font>
    <font>
      <sz val="9"/>
      <name val="Sans-serif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2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Microsoft Sans Serif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12"/>
      <color theme="1"/>
      <name val="Sans-serif"/>
    </font>
    <font>
      <sz val="8"/>
      <color theme="1"/>
      <name val="Sans-serif"/>
    </font>
    <font>
      <sz val="12"/>
      <color theme="1"/>
      <name val="Sans-serif"/>
    </font>
    <font>
      <b/>
      <sz val="14"/>
      <color rgb="FF006B3A"/>
      <name val="Sans-serif"/>
    </font>
    <font>
      <b/>
      <sz val="9"/>
      <color theme="0"/>
      <name val="Sans-serif"/>
    </font>
    <font>
      <b/>
      <sz val="28"/>
      <color rgb="FF006B3A"/>
      <name val="Sans-serif"/>
    </font>
    <font>
      <sz val="8"/>
      <color theme="0"/>
      <name val="Sans-serif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0" tint="-0.34998626667073579"/>
      <name val="Arial"/>
      <family val="2"/>
    </font>
    <font>
      <vertAlign val="subscript"/>
      <sz val="10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rgb="FF006B3A"/>
      <name val="Sans-serif"/>
    </font>
    <font>
      <sz val="7"/>
      <color theme="0"/>
      <name val="Sans-serif"/>
    </font>
    <font>
      <b/>
      <sz val="20"/>
      <color theme="0"/>
      <name val="Sans-serif"/>
    </font>
    <font>
      <b/>
      <sz val="14"/>
      <name val="Sans-serif"/>
    </font>
    <font>
      <sz val="10"/>
      <color indexed="10"/>
      <name val="Sans-serif"/>
    </font>
    <font>
      <b/>
      <vertAlign val="subscript"/>
      <sz val="10"/>
      <name val="Sans-serif"/>
    </font>
    <font>
      <i/>
      <sz val="10"/>
      <name val="Sans-serif"/>
    </font>
    <font>
      <sz val="10"/>
      <color theme="0"/>
      <name val="Sans-serif"/>
    </font>
    <font>
      <b/>
      <sz val="6"/>
      <color theme="0"/>
      <name val="Sans-serif"/>
    </font>
    <font>
      <b/>
      <vertAlign val="subscript"/>
      <sz val="10"/>
      <color theme="0"/>
      <name val="Sans-serif"/>
    </font>
    <font>
      <b/>
      <sz val="10"/>
      <color rgb="FF006C3B"/>
      <name val="Sans-serif"/>
    </font>
    <font>
      <b/>
      <vertAlign val="superscript"/>
      <sz val="10"/>
      <name val="Sans-serif"/>
    </font>
    <font>
      <b/>
      <i/>
      <sz val="10"/>
      <name val="Sans-serif"/>
    </font>
    <font>
      <b/>
      <vertAlign val="subscript"/>
      <sz val="8"/>
      <name val="Sans-serif"/>
    </font>
    <font>
      <sz val="10"/>
      <color indexed="12"/>
      <name val="Sans-serif"/>
    </font>
    <font>
      <b/>
      <sz val="10"/>
      <color indexed="12"/>
      <name val="Sans-serif"/>
    </font>
    <font>
      <b/>
      <sz val="12"/>
      <name val="Sans-serif"/>
    </font>
    <font>
      <b/>
      <i/>
      <sz val="14"/>
      <color rgb="FF006C3B"/>
      <name val="Sans-serif"/>
    </font>
    <font>
      <sz val="16"/>
      <name val="Sans-serif"/>
    </font>
    <font>
      <vertAlign val="superscript"/>
      <sz val="10"/>
      <name val="Sans-serif"/>
    </font>
    <font>
      <b/>
      <vertAlign val="superscript"/>
      <sz val="8"/>
      <name val="Sans-serif"/>
    </font>
    <font>
      <vertAlign val="subscript"/>
      <sz val="10"/>
      <name val="Sans-serif"/>
    </font>
    <font>
      <sz val="9"/>
      <color indexed="12"/>
      <name val="Arial"/>
      <family val="2"/>
    </font>
    <font>
      <b/>
      <sz val="14"/>
      <color rgb="FF006C3B"/>
      <name val="Sans-serif"/>
    </font>
    <font>
      <b/>
      <sz val="20"/>
      <color rgb="FF006C3B"/>
      <name val="Sans-serif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0"/>
      <name val="Sans-serif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006B3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rgb="FF006C3B"/>
        <bgColor indexed="64"/>
      </patternFill>
    </fill>
    <fill>
      <patternFill patternType="solid">
        <fgColor rgb="FF00D07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hair">
        <color auto="1"/>
      </top>
      <bottom style="medium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8" fillId="0" borderId="0"/>
    <xf numFmtId="0" fontId="45" fillId="0" borderId="0"/>
    <xf numFmtId="9" fontId="45" fillId="0" borderId="0" applyFont="0" applyFill="0" applyBorder="0" applyAlignment="0" applyProtection="0"/>
    <xf numFmtId="0" fontId="96" fillId="0" borderId="0" applyNumberFormat="0" applyFill="0" applyBorder="0" applyAlignment="0" applyProtection="0"/>
  </cellStyleXfs>
  <cellXfs count="7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15" fillId="0" borderId="0" xfId="1" applyFont="1"/>
    <xf numFmtId="0" fontId="4" fillId="0" borderId="1" xfId="0" applyFont="1" applyBorder="1" applyAlignment="1">
      <alignment horizontal="right" vertical="center"/>
    </xf>
    <xf numFmtId="0" fontId="25" fillId="0" borderId="0" xfId="0" applyFont="1"/>
    <xf numFmtId="0" fontId="0" fillId="0" borderId="0" xfId="0" applyProtection="1">
      <protection locked="0"/>
    </xf>
    <xf numFmtId="0" fontId="16" fillId="0" borderId="8" xfId="0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6" borderId="15" xfId="1" applyFont="1" applyFill="1" applyBorder="1" applyAlignment="1">
      <alignment horizontal="center" vertical="center" wrapText="1"/>
    </xf>
    <xf numFmtId="0" fontId="12" fillId="0" borderId="16" xfId="0" applyFont="1" applyBorder="1"/>
    <xf numFmtId="0" fontId="12" fillId="0" borderId="17" xfId="0" applyFont="1" applyBorder="1"/>
    <xf numFmtId="0" fontId="14" fillId="0" borderId="0" xfId="1" applyFont="1"/>
    <xf numFmtId="0" fontId="15" fillId="0" borderId="0" xfId="1" applyFont="1" applyAlignment="1">
      <alignment horizontal="center"/>
    </xf>
    <xf numFmtId="0" fontId="5" fillId="0" borderId="16" xfId="1" applyFont="1" applyBorder="1" applyAlignment="1">
      <alignment horizontal="center" vertical="center"/>
    </xf>
    <xf numFmtId="0" fontId="18" fillId="0" borderId="0" xfId="1" applyFont="1"/>
    <xf numFmtId="0" fontId="17" fillId="0" borderId="0" xfId="0" applyFont="1"/>
    <xf numFmtId="0" fontId="17" fillId="0" borderId="17" xfId="0" applyFont="1" applyBorder="1"/>
    <xf numFmtId="0" fontId="15" fillId="0" borderId="16" xfId="1" applyFont="1" applyBorder="1"/>
    <xf numFmtId="0" fontId="0" fillId="2" borderId="21" xfId="0" applyFill="1" applyBorder="1"/>
    <xf numFmtId="0" fontId="0" fillId="2" borderId="22" xfId="0" applyFill="1" applyBorder="1"/>
    <xf numFmtId="0" fontId="0" fillId="2" borderId="9" xfId="0" applyFill="1" applyBorder="1"/>
    <xf numFmtId="0" fontId="30" fillId="0" borderId="0" xfId="0" applyFont="1" applyAlignment="1">
      <alignment horizontal="left" vertical="center"/>
    </xf>
    <xf numFmtId="0" fontId="0" fillId="0" borderId="23" xfId="0" applyBorder="1"/>
    <xf numFmtId="0" fontId="30" fillId="0" borderId="0" xfId="0" applyFont="1" applyAlignment="1">
      <alignment vertical="center"/>
    </xf>
    <xf numFmtId="0" fontId="0" fillId="0" borderId="39" xfId="0" applyBorder="1"/>
    <xf numFmtId="0" fontId="36" fillId="8" borderId="0" xfId="0" applyFont="1" applyFill="1" applyAlignment="1">
      <alignment vertical="center"/>
    </xf>
    <xf numFmtId="0" fontId="0" fillId="0" borderId="50" xfId="0" applyBorder="1"/>
    <xf numFmtId="0" fontId="43" fillId="0" borderId="23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45" fillId="0" borderId="0" xfId="2"/>
    <xf numFmtId="0" fontId="15" fillId="0" borderId="0" xfId="2" applyFont="1"/>
    <xf numFmtId="0" fontId="47" fillId="0" borderId="0" xfId="2" applyFont="1"/>
    <xf numFmtId="0" fontId="47" fillId="0" borderId="0" xfId="2" applyFont="1" applyProtection="1">
      <protection locked="0"/>
    </xf>
    <xf numFmtId="0" fontId="47" fillId="0" borderId="35" xfId="2" applyFont="1" applyBorder="1"/>
    <xf numFmtId="0" fontId="17" fillId="0" borderId="0" xfId="0" applyFont="1" applyAlignment="1">
      <alignment horizontal="left"/>
    </xf>
    <xf numFmtId="165" fontId="6" fillId="0" borderId="35" xfId="2" applyNumberFormat="1" applyFont="1" applyBorder="1" applyAlignment="1" applyProtection="1">
      <alignment horizontal="center"/>
      <protection locked="0"/>
    </xf>
    <xf numFmtId="0" fontId="0" fillId="0" borderId="57" xfId="0" applyBorder="1"/>
    <xf numFmtId="0" fontId="0" fillId="0" borderId="43" xfId="0" applyBorder="1"/>
    <xf numFmtId="0" fontId="38" fillId="0" borderId="0" xfId="0" applyFont="1"/>
    <xf numFmtId="0" fontId="50" fillId="0" borderId="0" xfId="0" applyFont="1"/>
    <xf numFmtId="0" fontId="50" fillId="0" borderId="0" xfId="0" applyFont="1" applyAlignment="1">
      <alignment horizontal="right" vertical="center"/>
    </xf>
    <xf numFmtId="0" fontId="51" fillId="0" borderId="0" xfId="0" applyFont="1"/>
    <xf numFmtId="0" fontId="52" fillId="0" borderId="0" xfId="0" applyFont="1"/>
    <xf numFmtId="0" fontId="45" fillId="0" borderId="0" xfId="0" applyFont="1" applyAlignment="1">
      <alignment vertical="center"/>
    </xf>
    <xf numFmtId="0" fontId="45" fillId="0" borderId="0" xfId="0" applyFont="1"/>
    <xf numFmtId="0" fontId="45" fillId="0" borderId="0" xfId="0" applyFont="1" applyAlignment="1">
      <alignment horizontal="right" vertical="center"/>
    </xf>
    <xf numFmtId="49" fontId="55" fillId="0" borderId="0" xfId="0" applyNumberFormat="1" applyFont="1" applyAlignment="1">
      <alignment horizontal="left" vertical="top" wrapText="1" shrinkToFit="1" readingOrder="1"/>
    </xf>
    <xf numFmtId="0" fontId="12" fillId="0" borderId="43" xfId="0" applyFont="1" applyBorder="1"/>
    <xf numFmtId="0" fontId="17" fillId="0" borderId="0" xfId="0" applyFont="1" applyAlignment="1">
      <alignment vertical="center"/>
    </xf>
    <xf numFmtId="0" fontId="16" fillId="0" borderId="25" xfId="0" applyFont="1" applyBorder="1" applyAlignment="1" applyProtection="1">
      <alignment vertical="center"/>
      <protection locked="0"/>
    </xf>
    <xf numFmtId="0" fontId="26" fillId="2" borderId="25" xfId="0" applyFont="1" applyFill="1" applyBorder="1" applyAlignment="1">
      <alignment horizontal="center" vertical="center" textRotation="90" wrapText="1"/>
    </xf>
    <xf numFmtId="0" fontId="10" fillId="2" borderId="30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 wrapText="1"/>
    </xf>
    <xf numFmtId="0" fontId="12" fillId="0" borderId="54" xfId="0" applyFont="1" applyBorder="1"/>
    <xf numFmtId="0" fontId="0" fillId="0" borderId="35" xfId="0" applyBorder="1"/>
    <xf numFmtId="0" fontId="61" fillId="0" borderId="4" xfId="0" applyFont="1" applyBorder="1" applyAlignment="1">
      <alignment horizontal="right" vertical="center"/>
    </xf>
    <xf numFmtId="0" fontId="61" fillId="0" borderId="63" xfId="0" applyFont="1" applyBorder="1" applyAlignment="1">
      <alignment horizontal="right" vertical="center"/>
    </xf>
    <xf numFmtId="0" fontId="61" fillId="0" borderId="62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4" fillId="9" borderId="25" xfId="0" applyFont="1" applyFill="1" applyBorder="1" applyAlignment="1">
      <alignment horizontal="center" vertical="center" wrapText="1"/>
    </xf>
    <xf numFmtId="0" fontId="6" fillId="0" borderId="35" xfId="2" applyFont="1" applyBorder="1" applyAlignment="1">
      <alignment horizontal="center"/>
    </xf>
    <xf numFmtId="0" fontId="61" fillId="0" borderId="0" xfId="0" applyFont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0" fillId="0" borderId="64" xfId="0" applyBorder="1" applyProtection="1">
      <protection locked="0"/>
    </xf>
    <xf numFmtId="0" fontId="53" fillId="7" borderId="0" xfId="0" applyFont="1" applyFill="1" applyAlignment="1">
      <alignment vertical="top" wrapText="1" shrinkToFit="1" readingOrder="1"/>
    </xf>
    <xf numFmtId="0" fontId="54" fillId="7" borderId="0" xfId="0" applyFont="1" applyFill="1" applyAlignment="1" applyProtection="1">
      <alignment vertical="top" wrapText="1" shrinkToFit="1" readingOrder="1"/>
      <protection locked="0"/>
    </xf>
    <xf numFmtId="0" fontId="0" fillId="0" borderId="0" xfId="0" applyAlignment="1">
      <alignment vertical="center"/>
    </xf>
    <xf numFmtId="0" fontId="49" fillId="0" borderId="0" xfId="0" applyFont="1"/>
    <xf numFmtId="0" fontId="61" fillId="0" borderId="1" xfId="0" applyFont="1" applyBorder="1" applyAlignment="1">
      <alignment horizontal="right" vertical="center"/>
    </xf>
    <xf numFmtId="0" fontId="49" fillId="0" borderId="0" xfId="0" applyFont="1" applyAlignment="1">
      <alignment horizontal="right"/>
    </xf>
    <xf numFmtId="0" fontId="61" fillId="0" borderId="3" xfId="0" applyFont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34" fillId="2" borderId="25" xfId="0" applyFont="1" applyFill="1" applyBorder="1" applyAlignment="1">
      <alignment vertical="center" wrapText="1"/>
    </xf>
    <xf numFmtId="0" fontId="62" fillId="9" borderId="25" xfId="0" applyFont="1" applyFill="1" applyBorder="1" applyAlignment="1">
      <alignment horizontal="center" vertical="center" wrapText="1"/>
    </xf>
    <xf numFmtId="0" fontId="46" fillId="0" borderId="0" xfId="2" applyFont="1"/>
    <xf numFmtId="0" fontId="45" fillId="0" borderId="0" xfId="2" applyAlignment="1">
      <alignment horizontal="center"/>
    </xf>
    <xf numFmtId="2" fontId="45" fillId="0" borderId="0" xfId="2" applyNumberFormat="1"/>
    <xf numFmtId="0" fontId="68" fillId="0" borderId="0" xfId="2" applyFont="1"/>
    <xf numFmtId="2" fontId="68" fillId="0" borderId="0" xfId="2" applyNumberFormat="1" applyFont="1" applyAlignment="1">
      <alignment horizontal="center"/>
    </xf>
    <xf numFmtId="2" fontId="68" fillId="0" borderId="0" xfId="2" quotePrefix="1" applyNumberFormat="1" applyFont="1"/>
    <xf numFmtId="0" fontId="68" fillId="0" borderId="35" xfId="2" applyFont="1" applyBorder="1"/>
    <xf numFmtId="0" fontId="68" fillId="0" borderId="45" xfId="2" applyFont="1" applyBorder="1"/>
    <xf numFmtId="2" fontId="68" fillId="0" borderId="0" xfId="2" applyNumberFormat="1" applyFont="1"/>
    <xf numFmtId="0" fontId="68" fillId="0" borderId="45" xfId="2" quotePrefix="1" applyFont="1" applyBorder="1"/>
    <xf numFmtId="0" fontId="68" fillId="0" borderId="0" xfId="2" quotePrefix="1" applyFont="1"/>
    <xf numFmtId="0" fontId="46" fillId="0" borderId="0" xfId="2" applyFont="1" applyProtection="1">
      <protection locked="0"/>
    </xf>
    <xf numFmtId="0" fontId="46" fillId="0" borderId="0" xfId="2" applyFont="1" applyAlignment="1">
      <alignment horizontal="center"/>
    </xf>
    <xf numFmtId="0" fontId="46" fillId="0" borderId="0" xfId="2" quotePrefix="1" applyFont="1" applyAlignment="1">
      <alignment horizontal="center"/>
    </xf>
    <xf numFmtId="0" fontId="46" fillId="0" borderId="0" xfId="2" applyFont="1" applyAlignment="1">
      <alignment horizontal="right"/>
    </xf>
    <xf numFmtId="2" fontId="45" fillId="0" borderId="0" xfId="2" applyNumberFormat="1" applyAlignment="1">
      <alignment horizontal="center"/>
    </xf>
    <xf numFmtId="0" fontId="46" fillId="0" borderId="0" xfId="2" applyFont="1" applyAlignment="1">
      <alignment horizontal="left"/>
    </xf>
    <xf numFmtId="0" fontId="56" fillId="0" borderId="0" xfId="2" applyFont="1"/>
    <xf numFmtId="0" fontId="57" fillId="0" borderId="0" xfId="2" applyFont="1"/>
    <xf numFmtId="0" fontId="32" fillId="0" borderId="0" xfId="0" applyFont="1" applyAlignment="1">
      <alignment vertical="center"/>
    </xf>
    <xf numFmtId="0" fontId="34" fillId="2" borderId="25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/>
    </xf>
    <xf numFmtId="0" fontId="34" fillId="9" borderId="25" xfId="0" applyFont="1" applyFill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5" fillId="0" borderId="40" xfId="2" applyFont="1" applyBorder="1" applyAlignment="1">
      <alignment horizontal="center"/>
    </xf>
    <xf numFmtId="0" fontId="39" fillId="9" borderId="25" xfId="0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58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horizontal="left" vertical="center"/>
    </xf>
    <xf numFmtId="0" fontId="59" fillId="0" borderId="0" xfId="0" applyFont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center" vertical="top"/>
      <protection locked="0"/>
    </xf>
    <xf numFmtId="0" fontId="62" fillId="9" borderId="30" xfId="0" applyFont="1" applyFill="1" applyBorder="1" applyAlignment="1">
      <alignment horizontal="left" vertical="center"/>
    </xf>
    <xf numFmtId="0" fontId="62" fillId="9" borderId="30" xfId="0" applyFont="1" applyFill="1" applyBorder="1" applyAlignment="1">
      <alignment horizontal="left" vertical="center" wrapText="1"/>
    </xf>
    <xf numFmtId="0" fontId="64" fillId="9" borderId="30" xfId="0" applyFont="1" applyFill="1" applyBorder="1" applyAlignment="1">
      <alignment horizontal="left" vertical="center" wrapText="1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61" fillId="0" borderId="0" xfId="0" quotePrefix="1" applyFont="1" applyAlignment="1">
      <alignment horizontal="right" vertical="center"/>
    </xf>
    <xf numFmtId="0" fontId="75" fillId="0" borderId="0" xfId="2" quotePrefix="1" applyFont="1" applyAlignment="1">
      <alignment horizontal="right"/>
    </xf>
    <xf numFmtId="0" fontId="47" fillId="0" borderId="0" xfId="2" applyFont="1" applyAlignment="1">
      <alignment horizontal="center"/>
    </xf>
    <xf numFmtId="0" fontId="47" fillId="0" borderId="24" xfId="2" applyFont="1" applyBorder="1"/>
    <xf numFmtId="0" fontId="47" fillId="0" borderId="40" xfId="2" applyFont="1" applyBorder="1"/>
    <xf numFmtId="0" fontId="47" fillId="0" borderId="72" xfId="2" applyFont="1" applyBorder="1"/>
    <xf numFmtId="0" fontId="6" fillId="0" borderId="25" xfId="2" applyFont="1" applyBorder="1" applyAlignment="1">
      <alignment horizontal="center"/>
    </xf>
    <xf numFmtId="0" fontId="47" fillId="0" borderId="27" xfId="2" applyFont="1" applyBorder="1"/>
    <xf numFmtId="0" fontId="47" fillId="0" borderId="73" xfId="2" applyFont="1" applyBorder="1"/>
    <xf numFmtId="0" fontId="15" fillId="0" borderId="23" xfId="2" applyFont="1" applyBorder="1"/>
    <xf numFmtId="0" fontId="47" fillId="0" borderId="23" xfId="2" applyFont="1" applyBorder="1" applyProtection="1">
      <protection locked="0"/>
    </xf>
    <xf numFmtId="0" fontId="47" fillId="0" borderId="27" xfId="2" applyFont="1" applyBorder="1" applyProtection="1">
      <protection locked="0"/>
    </xf>
    <xf numFmtId="0" fontId="47" fillId="0" borderId="49" xfId="2" applyFont="1" applyBorder="1"/>
    <xf numFmtId="0" fontId="15" fillId="0" borderId="6" xfId="2" applyFont="1" applyBorder="1"/>
    <xf numFmtId="0" fontId="47" fillId="0" borderId="6" xfId="2" applyFont="1" applyBorder="1"/>
    <xf numFmtId="0" fontId="26" fillId="9" borderId="52" xfId="2" applyFont="1" applyFill="1" applyBorder="1" applyAlignment="1">
      <alignment horizontal="centerContinuous"/>
    </xf>
    <xf numFmtId="0" fontId="26" fillId="9" borderId="53" xfId="2" applyFont="1" applyFill="1" applyBorder="1" applyAlignment="1">
      <alignment horizontal="centerContinuous"/>
    </xf>
    <xf numFmtId="0" fontId="26" fillId="9" borderId="51" xfId="2" applyFont="1" applyFill="1" applyBorder="1" applyAlignment="1">
      <alignment horizontal="centerContinuous"/>
    </xf>
    <xf numFmtId="0" fontId="26" fillId="9" borderId="32" xfId="2" applyFont="1" applyFill="1" applyBorder="1" applyAlignment="1">
      <alignment horizontal="center"/>
    </xf>
    <xf numFmtId="0" fontId="26" fillId="9" borderId="65" xfId="2" applyFont="1" applyFill="1" applyBorder="1" applyAlignment="1">
      <alignment horizontal="center" vertical="center"/>
    </xf>
    <xf numFmtId="0" fontId="26" fillId="9" borderId="25" xfId="2" applyFont="1" applyFill="1" applyBorder="1" applyAlignment="1">
      <alignment horizontal="center"/>
    </xf>
    <xf numFmtId="0" fontId="26" fillId="9" borderId="29" xfId="2" applyFont="1" applyFill="1" applyBorder="1" applyAlignment="1">
      <alignment horizontal="center"/>
    </xf>
    <xf numFmtId="0" fontId="79" fillId="9" borderId="25" xfId="2" applyFont="1" applyFill="1" applyBorder="1" applyAlignment="1">
      <alignment horizontal="center"/>
    </xf>
    <xf numFmtId="0" fontId="6" fillId="0" borderId="40" xfId="2" applyFont="1" applyBorder="1"/>
    <xf numFmtId="0" fontId="6" fillId="0" borderId="47" xfId="2" applyFont="1" applyBorder="1"/>
    <xf numFmtId="0" fontId="6" fillId="0" borderId="46" xfId="2" applyFont="1" applyBorder="1"/>
    <xf numFmtId="0" fontId="6" fillId="0" borderId="72" xfId="2" applyFont="1" applyBorder="1"/>
    <xf numFmtId="0" fontId="6" fillId="0" borderId="23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44" xfId="2" applyFont="1" applyBorder="1" applyAlignment="1">
      <alignment horizontal="center"/>
    </xf>
    <xf numFmtId="0" fontId="6" fillId="0" borderId="27" xfId="2" applyFont="1" applyBorder="1"/>
    <xf numFmtId="0" fontId="6" fillId="0" borderId="23" xfId="2" applyFont="1" applyBorder="1"/>
    <xf numFmtId="0" fontId="6" fillId="0" borderId="48" xfId="2" applyFont="1" applyBorder="1" applyAlignment="1">
      <alignment horizontal="center"/>
    </xf>
    <xf numFmtId="0" fontId="6" fillId="3" borderId="45" xfId="2" applyFont="1" applyFill="1" applyBorder="1" applyAlignment="1">
      <alignment horizontal="center"/>
    </xf>
    <xf numFmtId="0" fontId="6" fillId="0" borderId="71" xfId="2" applyFont="1" applyBorder="1"/>
    <xf numFmtId="167" fontId="6" fillId="0" borderId="35" xfId="2" applyNumberFormat="1" applyFont="1" applyBorder="1" applyAlignment="1">
      <alignment horizontal="left"/>
    </xf>
    <xf numFmtId="0" fontId="6" fillId="0" borderId="35" xfId="2" applyFont="1" applyBorder="1"/>
    <xf numFmtId="0" fontId="6" fillId="0" borderId="34" xfId="2" applyFont="1" applyBorder="1" applyAlignment="1">
      <alignment horizontal="center"/>
    </xf>
    <xf numFmtId="0" fontId="6" fillId="3" borderId="42" xfId="2" applyFont="1" applyFill="1" applyBorder="1" applyAlignment="1">
      <alignment horizontal="center"/>
    </xf>
    <xf numFmtId="0" fontId="6" fillId="0" borderId="41" xfId="2" applyFont="1" applyBorder="1"/>
    <xf numFmtId="166" fontId="6" fillId="0" borderId="35" xfId="2" applyNumberFormat="1" applyFont="1" applyBorder="1" applyAlignment="1">
      <alignment horizontal="left"/>
    </xf>
    <xf numFmtId="0" fontId="6" fillId="0" borderId="70" xfId="2" applyFont="1" applyBorder="1"/>
    <xf numFmtId="0" fontId="6" fillId="0" borderId="45" xfId="2" applyFont="1" applyBorder="1"/>
    <xf numFmtId="0" fontId="6" fillId="0" borderId="0" xfId="2" quotePrefix="1" applyFont="1"/>
    <xf numFmtId="167" fontId="6" fillId="0" borderId="0" xfId="2" quotePrefix="1" applyNumberFormat="1" applyFont="1" applyAlignment="1">
      <alignment horizontal="left"/>
    </xf>
    <xf numFmtId="166" fontId="6" fillId="0" borderId="0" xfId="2" applyNumberFormat="1" applyFont="1" applyAlignment="1">
      <alignment horizontal="left"/>
    </xf>
    <xf numFmtId="166" fontId="6" fillId="0" borderId="0" xfId="2" quotePrefix="1" applyNumberFormat="1" applyFont="1" applyAlignment="1">
      <alignment horizontal="left"/>
    </xf>
    <xf numFmtId="0" fontId="6" fillId="3" borderId="25" xfId="2" applyFont="1" applyFill="1" applyBorder="1" applyAlignment="1">
      <alignment horizontal="center"/>
    </xf>
    <xf numFmtId="165" fontId="6" fillId="3" borderId="25" xfId="2" applyNumberFormat="1" applyFont="1" applyFill="1" applyBorder="1" applyAlignment="1">
      <alignment horizontal="center"/>
    </xf>
    <xf numFmtId="165" fontId="6" fillId="0" borderId="0" xfId="2" applyNumberFormat="1" applyFont="1"/>
    <xf numFmtId="165" fontId="6" fillId="3" borderId="45" xfId="2" applyNumberFormat="1" applyFont="1" applyFill="1" applyBorder="1" applyAlignment="1">
      <alignment horizontal="center"/>
    </xf>
    <xf numFmtId="167" fontId="6" fillId="0" borderId="0" xfId="2" applyNumberFormat="1" applyFont="1" applyAlignment="1">
      <alignment horizontal="left"/>
    </xf>
    <xf numFmtId="0" fontId="83" fillId="0" borderId="44" xfId="2" applyFont="1" applyBorder="1" applyAlignment="1">
      <alignment horizontal="centerContinuous"/>
    </xf>
    <xf numFmtId="0" fontId="6" fillId="0" borderId="0" xfId="2" applyFont="1" applyAlignment="1">
      <alignment horizontal="centerContinuous"/>
    </xf>
    <xf numFmtId="2" fontId="6" fillId="0" borderId="0" xfId="2" applyNumberFormat="1" applyFont="1" applyAlignment="1">
      <alignment horizontal="centerContinuous"/>
    </xf>
    <xf numFmtId="0" fontId="6" fillId="0" borderId="27" xfId="2" applyFont="1" applyBorder="1" applyAlignment="1">
      <alignment horizontal="centerContinuous"/>
    </xf>
    <xf numFmtId="0" fontId="6" fillId="0" borderId="71" xfId="2" applyFont="1" applyBorder="1" applyAlignment="1">
      <alignment horizontal="center"/>
    </xf>
    <xf numFmtId="0" fontId="6" fillId="0" borderId="0" xfId="2" quotePrefix="1" applyFont="1" applyAlignment="1">
      <alignment horizontal="center"/>
    </xf>
    <xf numFmtId="2" fontId="6" fillId="0" borderId="0" xfId="2" applyNumberFormat="1" applyFont="1" applyAlignment="1">
      <alignment horizontal="left"/>
    </xf>
    <xf numFmtId="165" fontId="6" fillId="3" borderId="42" xfId="2" applyNumberFormat="1" applyFont="1" applyFill="1" applyBorder="1" applyAlignment="1">
      <alignment horizontal="center"/>
    </xf>
    <xf numFmtId="0" fontId="6" fillId="0" borderId="44" xfId="2" applyFont="1" applyBorder="1"/>
    <xf numFmtId="165" fontId="6" fillId="0" borderId="45" xfId="2" applyNumberFormat="1" applyFont="1" applyBorder="1" applyAlignment="1">
      <alignment horizontal="center"/>
    </xf>
    <xf numFmtId="1" fontId="6" fillId="0" borderId="0" xfId="2" quotePrefix="1" applyNumberFormat="1" applyFont="1" applyAlignment="1">
      <alignment horizontal="left"/>
    </xf>
    <xf numFmtId="0" fontId="6" fillId="0" borderId="35" xfId="2" quotePrefix="1" applyFont="1" applyBorder="1" applyAlignment="1">
      <alignment horizontal="center"/>
    </xf>
    <xf numFmtId="0" fontId="6" fillId="0" borderId="42" xfId="2" applyFont="1" applyBorder="1"/>
    <xf numFmtId="0" fontId="6" fillId="0" borderId="26" xfId="2" applyFont="1" applyBorder="1" applyAlignment="1">
      <alignment horizontal="center"/>
    </xf>
    <xf numFmtId="168" fontId="6" fillId="0" borderId="83" xfId="2" applyNumberFormat="1" applyFont="1" applyBorder="1" applyAlignment="1">
      <alignment horizontal="left"/>
    </xf>
    <xf numFmtId="168" fontId="6" fillId="0" borderId="83" xfId="2" quotePrefix="1" applyNumberFormat="1" applyFont="1" applyBorder="1" applyAlignment="1">
      <alignment horizontal="left"/>
    </xf>
    <xf numFmtId="168" fontId="6" fillId="0" borderId="81" xfId="2" quotePrefix="1" applyNumberFormat="1" applyFont="1" applyBorder="1" applyAlignment="1">
      <alignment horizontal="left"/>
    </xf>
    <xf numFmtId="168" fontId="6" fillId="0" borderId="65" xfId="2" quotePrefix="1" applyNumberFormat="1" applyFont="1" applyBorder="1" applyAlignment="1">
      <alignment horizontal="left"/>
    </xf>
    <xf numFmtId="168" fontId="6" fillId="0" borderId="28" xfId="2" quotePrefix="1" applyNumberFormat="1" applyFont="1" applyBorder="1" applyAlignment="1">
      <alignment horizontal="left"/>
    </xf>
    <xf numFmtId="0" fontId="6" fillId="0" borderId="41" xfId="2" applyFont="1" applyBorder="1" applyAlignment="1">
      <alignment horizontal="left"/>
    </xf>
    <xf numFmtId="165" fontId="6" fillId="0" borderId="74" xfId="2" applyNumberFormat="1" applyFont="1" applyBorder="1" applyAlignment="1">
      <alignment horizontal="center"/>
    </xf>
    <xf numFmtId="168" fontId="6" fillId="3" borderId="73" xfId="2" quotePrefix="1" applyNumberFormat="1" applyFont="1" applyFill="1" applyBorder="1" applyAlignment="1">
      <alignment horizontal="left"/>
    </xf>
    <xf numFmtId="167" fontId="6" fillId="3" borderId="72" xfId="2" applyNumberFormat="1" applyFont="1" applyFill="1" applyBorder="1" applyAlignment="1">
      <alignment horizontal="center"/>
    </xf>
    <xf numFmtId="0" fontId="14" fillId="0" borderId="23" xfId="2" applyFont="1" applyBorder="1"/>
    <xf numFmtId="2" fontId="14" fillId="0" borderId="25" xfId="2" applyNumberFormat="1" applyFont="1" applyBorder="1" applyAlignment="1" applyProtection="1">
      <alignment horizontal="center" vertical="center"/>
      <protection locked="0"/>
    </xf>
    <xf numFmtId="0" fontId="6" fillId="0" borderId="92" xfId="2" applyFont="1" applyBorder="1" applyAlignment="1">
      <alignment horizontal="left"/>
    </xf>
    <xf numFmtId="0" fontId="6" fillId="0" borderId="93" xfId="2" applyFont="1" applyBorder="1" applyAlignment="1">
      <alignment horizontal="left"/>
    </xf>
    <xf numFmtId="0" fontId="6" fillId="3" borderId="94" xfId="2" applyFont="1" applyFill="1" applyBorder="1" applyAlignment="1">
      <alignment horizontal="left"/>
    </xf>
    <xf numFmtId="0" fontId="2" fillId="0" borderId="0" xfId="0" applyFont="1" applyAlignment="1">
      <alignment vertical="center" wrapText="1"/>
    </xf>
    <xf numFmtId="0" fontId="74" fillId="0" borderId="0" xfId="2" applyFont="1" applyAlignment="1">
      <alignment horizontal="centerContinuous"/>
    </xf>
    <xf numFmtId="0" fontId="47" fillId="0" borderId="0" xfId="2" applyFont="1" applyAlignment="1">
      <alignment horizontal="centerContinuous"/>
    </xf>
    <xf numFmtId="0" fontId="26" fillId="9" borderId="78" xfId="2" applyFont="1" applyFill="1" applyBorder="1" applyAlignment="1">
      <alignment horizontal="centerContinuous"/>
    </xf>
    <xf numFmtId="0" fontId="78" fillId="9" borderId="55" xfId="2" applyFont="1" applyFill="1" applyBorder="1" applyAlignment="1">
      <alignment horizontal="centerContinuous"/>
    </xf>
    <xf numFmtId="0" fontId="78" fillId="9" borderId="76" xfId="2" applyFont="1" applyFill="1" applyBorder="1"/>
    <xf numFmtId="0" fontId="78" fillId="9" borderId="24" xfId="2" applyFont="1" applyFill="1" applyBorder="1"/>
    <xf numFmtId="2" fontId="86" fillId="0" borderId="26" xfId="2" applyNumberFormat="1" applyFont="1" applyBorder="1" applyAlignment="1" applyProtection="1">
      <alignment horizontal="center"/>
      <protection locked="0"/>
    </xf>
    <xf numFmtId="0" fontId="6" fillId="0" borderId="53" xfId="2" applyFont="1" applyBorder="1"/>
    <xf numFmtId="166" fontId="6" fillId="0" borderId="75" xfId="2" applyNumberFormat="1" applyFont="1" applyBorder="1" applyAlignment="1">
      <alignment horizontal="center"/>
    </xf>
    <xf numFmtId="168" fontId="6" fillId="0" borderId="28" xfId="2" applyNumberFormat="1" applyFont="1" applyBorder="1" applyAlignment="1">
      <alignment horizontal="left"/>
    </xf>
    <xf numFmtId="2" fontId="86" fillId="0" borderId="25" xfId="2" applyNumberFormat="1" applyFont="1" applyBorder="1" applyAlignment="1" applyProtection="1">
      <alignment horizontal="center"/>
      <protection locked="0"/>
    </xf>
    <xf numFmtId="166" fontId="6" fillId="0" borderId="70" xfId="2" applyNumberFormat="1" applyFont="1" applyBorder="1" applyAlignment="1">
      <alignment horizontal="center"/>
    </xf>
    <xf numFmtId="168" fontId="6" fillId="0" borderId="71" xfId="2" quotePrefix="1" applyNumberFormat="1" applyFont="1" applyBorder="1" applyAlignment="1">
      <alignment horizontal="left"/>
    </xf>
    <xf numFmtId="0" fontId="6" fillId="0" borderId="42" xfId="2" applyFont="1" applyBorder="1" applyAlignment="1">
      <alignment horizontal="center"/>
    </xf>
    <xf numFmtId="168" fontId="6" fillId="0" borderId="49" xfId="2" quotePrefix="1" applyNumberFormat="1" applyFont="1" applyBorder="1" applyAlignment="1">
      <alignment horizontal="left"/>
    </xf>
    <xf numFmtId="0" fontId="83" fillId="0" borderId="0" xfId="2" applyFont="1" applyAlignment="1">
      <alignment horizontal="left"/>
    </xf>
    <xf numFmtId="2" fontId="14" fillId="0" borderId="30" xfId="2" applyNumberFormat="1" applyFont="1" applyBorder="1" applyAlignment="1" applyProtection="1">
      <alignment horizontal="center" vertical="center"/>
      <protection locked="0"/>
    </xf>
    <xf numFmtId="165" fontId="6" fillId="0" borderId="70" xfId="2" applyNumberFormat="1" applyFont="1" applyBorder="1" applyAlignment="1">
      <alignment horizontal="center"/>
    </xf>
    <xf numFmtId="165" fontId="6" fillId="0" borderId="88" xfId="2" applyNumberFormat="1" applyFont="1" applyBorder="1"/>
    <xf numFmtId="165" fontId="6" fillId="0" borderId="89" xfId="2" applyNumberFormat="1" applyFont="1" applyBorder="1" applyAlignment="1">
      <alignment horizontal="center"/>
    </xf>
    <xf numFmtId="165" fontId="6" fillId="0" borderId="111" xfId="2" applyNumberFormat="1" applyFont="1" applyBorder="1"/>
    <xf numFmtId="165" fontId="6" fillId="0" borderId="112" xfId="2" applyNumberFormat="1" applyFont="1" applyBorder="1" applyAlignment="1">
      <alignment horizontal="center"/>
    </xf>
    <xf numFmtId="165" fontId="6" fillId="0" borderId="111" xfId="2" applyNumberFormat="1" applyFont="1" applyBorder="1" applyAlignment="1">
      <alignment horizontal="center"/>
    </xf>
    <xf numFmtId="165" fontId="6" fillId="0" borderId="113" xfId="2" applyNumberFormat="1" applyFont="1" applyBorder="1" applyAlignment="1">
      <alignment horizontal="center"/>
    </xf>
    <xf numFmtId="165" fontId="6" fillId="0" borderId="115" xfId="2" applyNumberFormat="1" applyFont="1" applyBorder="1"/>
    <xf numFmtId="165" fontId="6" fillId="0" borderId="116" xfId="2" applyNumberFormat="1" applyFont="1" applyBorder="1" applyAlignment="1">
      <alignment horizontal="center"/>
    </xf>
    <xf numFmtId="165" fontId="6" fillId="0" borderId="117" xfId="2" applyNumberFormat="1" applyFont="1" applyBorder="1" applyAlignment="1">
      <alignment horizontal="center"/>
    </xf>
    <xf numFmtId="165" fontId="6" fillId="0" borderId="119" xfId="2" applyNumberFormat="1" applyFont="1" applyBorder="1" applyAlignment="1">
      <alignment horizontal="center"/>
    </xf>
    <xf numFmtId="0" fontId="26" fillId="9" borderId="84" xfId="2" applyFont="1" applyFill="1" applyBorder="1"/>
    <xf numFmtId="0" fontId="47" fillId="0" borderId="87" xfId="2" quotePrefix="1" applyFont="1" applyBorder="1" applyAlignment="1">
      <alignment horizontal="center"/>
    </xf>
    <xf numFmtId="0" fontId="47" fillId="0" borderId="87" xfId="2" applyFont="1" applyBorder="1"/>
    <xf numFmtId="0" fontId="47" fillId="0" borderId="120" xfId="2" quotePrefix="1" applyFont="1" applyBorder="1" applyAlignment="1">
      <alignment horizontal="center"/>
    </xf>
    <xf numFmtId="0" fontId="26" fillId="9" borderId="85" xfId="2" applyFont="1" applyFill="1" applyBorder="1" applyAlignment="1">
      <alignment horizontal="center"/>
    </xf>
    <xf numFmtId="0" fontId="47" fillId="0" borderId="0" xfId="2" applyFont="1" applyAlignment="1">
      <alignment vertical="center"/>
    </xf>
    <xf numFmtId="0" fontId="88" fillId="0" borderId="0" xfId="2" applyFont="1" applyAlignment="1">
      <alignment horizontal="center" vertical="center"/>
    </xf>
    <xf numFmtId="0" fontId="6" fillId="0" borderId="105" xfId="2" applyFont="1" applyBorder="1"/>
    <xf numFmtId="2" fontId="47" fillId="0" borderId="0" xfId="2" applyNumberFormat="1" applyFont="1"/>
    <xf numFmtId="0" fontId="47" fillId="0" borderId="106" xfId="2" applyFont="1" applyBorder="1" applyAlignment="1">
      <alignment horizontal="center"/>
    </xf>
    <xf numFmtId="0" fontId="47" fillId="0" borderId="106" xfId="2" applyFont="1" applyBorder="1"/>
    <xf numFmtId="0" fontId="47" fillId="0" borderId="107" xfId="2" applyFont="1" applyBorder="1"/>
    <xf numFmtId="0" fontId="47" fillId="0" borderId="108" xfId="2" applyFont="1" applyBorder="1"/>
    <xf numFmtId="0" fontId="83" fillId="0" borderId="108" xfId="2" applyFont="1" applyBorder="1"/>
    <xf numFmtId="0" fontId="47" fillId="0" borderId="109" xfId="2" applyFont="1" applyBorder="1"/>
    <xf numFmtId="0" fontId="15" fillId="0" borderId="46" xfId="2" applyFont="1" applyBorder="1"/>
    <xf numFmtId="0" fontId="85" fillId="0" borderId="0" xfId="2" applyFont="1" applyProtection="1">
      <protection locked="0"/>
    </xf>
    <xf numFmtId="0" fontId="85" fillId="0" borderId="0" xfId="2" applyFont="1" applyAlignment="1">
      <alignment horizontal="center"/>
    </xf>
    <xf numFmtId="0" fontId="85" fillId="0" borderId="0" xfId="2" applyFont="1"/>
    <xf numFmtId="0" fontId="26" fillId="9" borderId="25" xfId="2" applyFont="1" applyFill="1" applyBorder="1" applyAlignment="1">
      <alignment horizontal="center" vertical="center"/>
    </xf>
    <xf numFmtId="0" fontId="26" fillId="9" borderId="25" xfId="2" applyFont="1" applyFill="1" applyBorder="1" applyAlignment="1">
      <alignment horizontal="center" vertical="center" wrapText="1"/>
    </xf>
    <xf numFmtId="0" fontId="47" fillId="0" borderId="25" xfId="2" applyFont="1" applyBorder="1" applyAlignment="1" applyProtection="1">
      <alignment horizontal="center"/>
      <protection locked="0"/>
    </xf>
    <xf numFmtId="0" fontId="47" fillId="0" borderId="40" xfId="2" applyFont="1" applyBorder="1" applyAlignment="1">
      <alignment horizontal="center"/>
    </xf>
    <xf numFmtId="0" fontId="47" fillId="0" borderId="25" xfId="2" applyFont="1" applyBorder="1" applyAlignment="1">
      <alignment horizontal="center"/>
    </xf>
    <xf numFmtId="0" fontId="89" fillId="0" borderId="0" xfId="2" applyFont="1"/>
    <xf numFmtId="0" fontId="6" fillId="0" borderId="0" xfId="2" applyFont="1" applyAlignment="1">
      <alignment horizontal="center" vertical="center"/>
    </xf>
    <xf numFmtId="0" fontId="6" fillId="0" borderId="47" xfId="2" applyFont="1" applyBorder="1" applyAlignment="1">
      <alignment horizontal="center"/>
    </xf>
    <xf numFmtId="0" fontId="47" fillId="0" borderId="40" xfId="2" applyFont="1" applyBorder="1" applyAlignment="1">
      <alignment horizontal="left"/>
    </xf>
    <xf numFmtId="0" fontId="47" fillId="0" borderId="47" xfId="2" applyFont="1" applyBorder="1" applyAlignment="1">
      <alignment horizontal="center"/>
    </xf>
    <xf numFmtId="0" fontId="47" fillId="0" borderId="33" xfId="2" applyFont="1" applyBorder="1" applyAlignment="1">
      <alignment horizontal="center"/>
    </xf>
    <xf numFmtId="0" fontId="47" fillId="0" borderId="35" xfId="2" applyFont="1" applyBorder="1" applyAlignment="1">
      <alignment horizontal="left"/>
    </xf>
    <xf numFmtId="0" fontId="47" fillId="0" borderId="42" xfId="2" applyFont="1" applyBorder="1" applyAlignment="1">
      <alignment horizontal="center"/>
    </xf>
    <xf numFmtId="170" fontId="47" fillId="0" borderId="34" xfId="2" applyNumberFormat="1" applyFont="1" applyBorder="1" applyAlignment="1">
      <alignment horizontal="center"/>
    </xf>
    <xf numFmtId="169" fontId="47" fillId="0" borderId="0" xfId="2" applyNumberFormat="1" applyFont="1" applyAlignment="1">
      <alignment horizontal="center"/>
    </xf>
    <xf numFmtId="0" fontId="47" fillId="0" borderId="41" xfId="2" applyFont="1" applyBorder="1"/>
    <xf numFmtId="0" fontId="47" fillId="0" borderId="35" xfId="2" applyFont="1" applyBorder="1" applyAlignment="1">
      <alignment horizontal="center"/>
    </xf>
    <xf numFmtId="0" fontId="47" fillId="0" borderId="25" xfId="2" quotePrefix="1" applyFont="1" applyBorder="1" applyAlignment="1">
      <alignment horizontal="center"/>
    </xf>
    <xf numFmtId="9" fontId="47" fillId="0" borderId="25" xfId="2" quotePrefix="1" applyNumberFormat="1" applyFont="1" applyBorder="1" applyAlignment="1">
      <alignment horizontal="center"/>
    </xf>
    <xf numFmtId="9" fontId="6" fillId="0" borderId="25" xfId="2" applyNumberFormat="1" applyFont="1" applyBorder="1" applyAlignment="1">
      <alignment horizontal="center"/>
    </xf>
    <xf numFmtId="9" fontId="47" fillId="0" borderId="44" xfId="2" applyNumberFormat="1" applyFont="1" applyBorder="1" applyAlignment="1">
      <alignment horizontal="center"/>
    </xf>
    <xf numFmtId="9" fontId="6" fillId="0" borderId="44" xfId="2" applyNumberFormat="1" applyFont="1" applyBorder="1"/>
    <xf numFmtId="9" fontId="47" fillId="0" borderId="44" xfId="2" applyNumberFormat="1" applyFont="1" applyBorder="1"/>
    <xf numFmtId="0" fontId="15" fillId="0" borderId="44" xfId="2" applyFont="1" applyBorder="1" applyAlignment="1">
      <alignment horizontal="center"/>
    </xf>
    <xf numFmtId="0" fontId="47" fillId="0" borderId="45" xfId="2" applyFont="1" applyBorder="1" applyAlignment="1">
      <alignment horizontal="center"/>
    </xf>
    <xf numFmtId="0" fontId="47" fillId="0" borderId="44" xfId="2" applyFont="1" applyBorder="1" applyAlignment="1">
      <alignment horizontal="center"/>
    </xf>
    <xf numFmtId="0" fontId="47" fillId="0" borderId="41" xfId="2" applyFont="1" applyBorder="1" applyAlignment="1">
      <alignment horizontal="center"/>
    </xf>
    <xf numFmtId="0" fontId="47" fillId="0" borderId="31" xfId="2" applyFont="1" applyBorder="1" applyAlignment="1">
      <alignment horizontal="center"/>
    </xf>
    <xf numFmtId="0" fontId="93" fillId="0" borderId="0" xfId="2" applyFont="1"/>
    <xf numFmtId="0" fontId="6" fillId="0" borderId="46" xfId="2" applyFont="1" applyBorder="1" applyAlignment="1">
      <alignment horizontal="left"/>
    </xf>
    <xf numFmtId="0" fontId="6" fillId="0" borderId="40" xfId="2" applyFont="1" applyBorder="1" applyAlignment="1">
      <alignment horizontal="left"/>
    </xf>
    <xf numFmtId="0" fontId="6" fillId="0" borderId="35" xfId="2" applyFont="1" applyBorder="1" applyAlignment="1">
      <alignment horizontal="left"/>
    </xf>
    <xf numFmtId="0" fontId="16" fillId="0" borderId="8" xfId="0" applyFont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2" fontId="40" fillId="5" borderId="1" xfId="2" applyNumberFormat="1" applyFont="1" applyFill="1" applyBorder="1" applyAlignment="1" applyProtection="1">
      <alignment horizontal="left" vertical="top"/>
      <protection locked="0"/>
    </xf>
    <xf numFmtId="2" fontId="6" fillId="11" borderId="25" xfId="2" applyNumberFormat="1" applyFont="1" applyFill="1" applyBorder="1" applyAlignment="1">
      <alignment horizontal="center" vertical="center"/>
    </xf>
    <xf numFmtId="2" fontId="6" fillId="11" borderId="30" xfId="2" applyNumberFormat="1" applyFont="1" applyFill="1" applyBorder="1" applyAlignment="1">
      <alignment horizontal="center" vertical="center"/>
    </xf>
    <xf numFmtId="165" fontId="6" fillId="11" borderId="32" xfId="2" applyNumberFormat="1" applyFont="1" applyFill="1" applyBorder="1" applyAlignment="1">
      <alignment horizontal="center" vertical="center"/>
    </xf>
    <xf numFmtId="165" fontId="6" fillId="11" borderId="110" xfId="2" applyNumberFormat="1" applyFont="1" applyFill="1" applyBorder="1" applyAlignment="1">
      <alignment horizontal="center" vertical="center"/>
    </xf>
    <xf numFmtId="165" fontId="6" fillId="12" borderId="112" xfId="2" applyNumberFormat="1" applyFont="1" applyFill="1" applyBorder="1" applyAlignment="1">
      <alignment horizontal="center"/>
    </xf>
    <xf numFmtId="165" fontId="6" fillId="12" borderId="114" xfId="2" applyNumberFormat="1" applyFont="1" applyFill="1" applyBorder="1" applyAlignment="1">
      <alignment horizontal="center"/>
    </xf>
    <xf numFmtId="165" fontId="6" fillId="13" borderId="118" xfId="2" applyNumberFormat="1" applyFont="1" applyFill="1" applyBorder="1" applyAlignment="1">
      <alignment horizontal="center"/>
    </xf>
    <xf numFmtId="165" fontId="6" fillId="13" borderId="90" xfId="2" applyNumberFormat="1" applyFont="1" applyFill="1" applyBorder="1" applyAlignment="1">
      <alignment horizontal="center"/>
    </xf>
    <xf numFmtId="0" fontId="87" fillId="0" borderId="41" xfId="2" applyFont="1" applyBorder="1" applyAlignment="1">
      <alignment horizontal="center"/>
    </xf>
    <xf numFmtId="165" fontId="6" fillId="12" borderId="82" xfId="2" applyNumberFormat="1" applyFont="1" applyFill="1" applyBorder="1" applyAlignment="1">
      <alignment horizontal="center"/>
    </xf>
    <xf numFmtId="0" fontId="87" fillId="0" borderId="76" xfId="2" applyFont="1" applyBorder="1" applyAlignment="1">
      <alignment horizontal="center"/>
    </xf>
    <xf numFmtId="165" fontId="6" fillId="12" borderId="80" xfId="2" applyNumberFormat="1" applyFont="1" applyFill="1" applyBorder="1" applyAlignment="1">
      <alignment horizontal="center"/>
    </xf>
    <xf numFmtId="165" fontId="6" fillId="0" borderId="95" xfId="2" applyNumberFormat="1" applyFont="1" applyBorder="1" applyAlignment="1">
      <alignment horizontal="center"/>
    </xf>
    <xf numFmtId="165" fontId="6" fillId="13" borderId="55" xfId="2" applyNumberFormat="1" applyFont="1" applyFill="1" applyBorder="1" applyAlignment="1">
      <alignment horizontal="center"/>
    </xf>
    <xf numFmtId="165" fontId="6" fillId="0" borderId="96" xfId="2" applyNumberFormat="1" applyFont="1" applyBorder="1" applyAlignment="1">
      <alignment horizontal="center"/>
    </xf>
    <xf numFmtId="165" fontId="6" fillId="13" borderId="80" xfId="2" applyNumberFormat="1" applyFont="1" applyFill="1" applyBorder="1" applyAlignment="1">
      <alignment horizontal="center"/>
    </xf>
    <xf numFmtId="0" fontId="47" fillId="12" borderId="25" xfId="2" applyFont="1" applyFill="1" applyBorder="1" applyAlignment="1">
      <alignment horizont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center" vertical="center"/>
    </xf>
    <xf numFmtId="0" fontId="6" fillId="3" borderId="68" xfId="0" applyFont="1" applyFill="1" applyBorder="1" applyAlignment="1" applyProtection="1">
      <alignment horizontal="center" vertical="center"/>
      <protection locked="0"/>
    </xf>
    <xf numFmtId="0" fontId="73" fillId="9" borderId="0" xfId="0" applyFont="1" applyFill="1" applyAlignment="1">
      <alignment horizontal="center" vertical="center"/>
    </xf>
    <xf numFmtId="0" fontId="45" fillId="0" borderId="35" xfId="2" applyBorder="1"/>
    <xf numFmtId="0" fontId="45" fillId="0" borderId="44" xfId="2" applyBorder="1"/>
    <xf numFmtId="0" fontId="45" fillId="0" borderId="47" xfId="2" applyBorder="1"/>
    <xf numFmtId="0" fontId="45" fillId="0" borderId="45" xfId="2" applyBorder="1"/>
    <xf numFmtId="0" fontId="15" fillId="0" borderId="0" xfId="2" applyFont="1" applyAlignment="1">
      <alignment wrapText="1"/>
    </xf>
    <xf numFmtId="0" fontId="14" fillId="0" borderId="0" xfId="2" applyFont="1"/>
    <xf numFmtId="0" fontId="47" fillId="0" borderId="0" xfId="2" applyFont="1" applyAlignment="1">
      <alignment horizontal="center" vertical="center"/>
    </xf>
    <xf numFmtId="49" fontId="14" fillId="0" borderId="35" xfId="2" applyNumberFormat="1" applyFont="1" applyBorder="1"/>
    <xf numFmtId="0" fontId="14" fillId="0" borderId="35" xfId="2" applyFont="1" applyBorder="1"/>
    <xf numFmtId="0" fontId="15" fillId="0" borderId="0" xfId="2" applyFont="1" applyAlignment="1">
      <alignment horizontal="left"/>
    </xf>
    <xf numFmtId="0" fontId="15" fillId="0" borderId="0" xfId="2" applyFont="1" applyAlignment="1">
      <alignment horizontal="right"/>
    </xf>
    <xf numFmtId="0" fontId="45" fillId="0" borderId="41" xfId="2" applyBorder="1"/>
    <xf numFmtId="0" fontId="48" fillId="0" borderId="0" xfId="2" applyFont="1"/>
    <xf numFmtId="0" fontId="45" fillId="0" borderId="42" xfId="2" applyBorder="1"/>
    <xf numFmtId="0" fontId="6" fillId="3" borderId="4" xfId="0" applyFont="1" applyFill="1" applyBorder="1" applyAlignment="1">
      <alignment horizontal="center" vertical="center"/>
    </xf>
    <xf numFmtId="2" fontId="16" fillId="5" borderId="1" xfId="2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/>
    </xf>
    <xf numFmtId="0" fontId="99" fillId="0" borderId="0" xfId="0" applyFont="1" applyAlignment="1">
      <alignment wrapText="1"/>
    </xf>
    <xf numFmtId="0" fontId="50" fillId="0" borderId="0" xfId="0" applyFont="1" applyAlignment="1">
      <alignment wrapText="1"/>
    </xf>
    <xf numFmtId="0" fontId="99" fillId="0" borderId="0" xfId="0" applyFont="1"/>
    <xf numFmtId="0" fontId="50" fillId="0" borderId="0" xfId="0" applyFont="1" applyProtection="1">
      <protection locked="0"/>
    </xf>
    <xf numFmtId="0" fontId="50" fillId="0" borderId="0" xfId="0" applyFont="1" applyAlignment="1" applyProtection="1">
      <alignment wrapText="1"/>
      <protection locked="0"/>
    </xf>
    <xf numFmtId="0" fontId="100" fillId="0" borderId="0" xfId="0" applyFont="1" applyAlignment="1">
      <alignment horizontal="right"/>
    </xf>
    <xf numFmtId="0" fontId="50" fillId="14" borderId="0" xfId="0" applyFont="1" applyFill="1" applyAlignment="1" applyProtection="1">
      <alignment horizontal="center"/>
      <protection locked="0"/>
    </xf>
    <xf numFmtId="0" fontId="50" fillId="14" borderId="0" xfId="0" applyFont="1" applyFill="1" applyAlignment="1" applyProtection="1">
      <alignment horizontal="center" wrapText="1"/>
      <protection locked="0"/>
    </xf>
    <xf numFmtId="0" fontId="50" fillId="14" borderId="0" xfId="0" applyFont="1" applyFill="1" applyAlignment="1" applyProtection="1">
      <alignment wrapText="1"/>
      <protection locked="0"/>
    </xf>
    <xf numFmtId="0" fontId="50" fillId="14" borderId="0" xfId="0" applyFont="1" applyFill="1" applyProtection="1">
      <protection locked="0"/>
    </xf>
    <xf numFmtId="0" fontId="100" fillId="0" borderId="0" xfId="0" applyFont="1" applyAlignment="1" applyProtection="1">
      <alignment horizontal="right" wrapText="1"/>
      <protection locked="0"/>
    </xf>
    <xf numFmtId="0" fontId="50" fillId="14" borderId="0" xfId="0" applyFont="1" applyFill="1" applyAlignment="1" applyProtection="1">
      <alignment horizontal="right"/>
      <protection locked="0"/>
    </xf>
    <xf numFmtId="0" fontId="5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26" fillId="9" borderId="32" xfId="2" applyFont="1" applyFill="1" applyBorder="1" applyAlignment="1">
      <alignment horizontal="center" vertical="center"/>
    </xf>
    <xf numFmtId="0" fontId="0" fillId="14" borderId="0" xfId="0" applyFill="1"/>
    <xf numFmtId="0" fontId="28" fillId="0" borderId="0" xfId="0" applyFont="1"/>
    <xf numFmtId="0" fontId="61" fillId="0" borderId="3" xfId="0" applyFont="1" applyBorder="1" applyAlignment="1">
      <alignment horizontal="right" vertical="top"/>
    </xf>
    <xf numFmtId="2" fontId="6" fillId="11" borderId="25" xfId="2" applyNumberFormat="1" applyFont="1" applyFill="1" applyBorder="1" applyAlignment="1" applyProtection="1">
      <alignment horizontal="center" vertical="center"/>
      <protection locked="0"/>
    </xf>
    <xf numFmtId="2" fontId="6" fillId="11" borderId="32" xfId="2" applyNumberFormat="1" applyFont="1" applyFill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27" fillId="7" borderId="25" xfId="0" applyFont="1" applyFill="1" applyBorder="1" applyAlignment="1" applyProtection="1">
      <alignment horizontal="left" vertical="center" wrapText="1" shrinkToFit="1" readingOrder="1"/>
      <protection locked="0"/>
    </xf>
    <xf numFmtId="0" fontId="24" fillId="7" borderId="25" xfId="0" applyFont="1" applyFill="1" applyBorder="1" applyAlignment="1" applyProtection="1">
      <alignment horizontal="left" vertical="center" wrapText="1" shrinkToFit="1" readingOrder="1"/>
      <protection locked="0"/>
    </xf>
    <xf numFmtId="164" fontId="24" fillId="7" borderId="25" xfId="0" applyNumberFormat="1" applyFont="1" applyFill="1" applyBorder="1" applyAlignment="1" applyProtection="1">
      <alignment horizontal="left" vertical="center" wrapText="1" shrinkToFit="1" readingOrder="1"/>
      <protection locked="0"/>
    </xf>
    <xf numFmtId="0" fontId="0" fillId="0" borderId="25" xfId="0" applyBorder="1"/>
    <xf numFmtId="0" fontId="70" fillId="0" borderId="25" xfId="0" applyFont="1" applyBorder="1" applyProtection="1">
      <protection locked="0"/>
    </xf>
    <xf numFmtId="0" fontId="70" fillId="0" borderId="25" xfId="0" applyFont="1" applyBorder="1"/>
    <xf numFmtId="2" fontId="6" fillId="11" borderId="30" xfId="2" applyNumberFormat="1" applyFont="1" applyFill="1" applyBorder="1" applyAlignment="1" applyProtection="1">
      <alignment horizontal="center" vertical="center"/>
      <protection locked="0"/>
    </xf>
    <xf numFmtId="2" fontId="6" fillId="11" borderId="110" xfId="2" applyNumberFormat="1" applyFont="1" applyFill="1" applyBorder="1" applyAlignment="1" applyProtection="1">
      <alignment horizontal="center" vertical="center"/>
      <protection locked="0"/>
    </xf>
    <xf numFmtId="0" fontId="70" fillId="0" borderId="30" xfId="0" applyFont="1" applyBorder="1" applyProtection="1">
      <protection locked="0"/>
    </xf>
    <xf numFmtId="0" fontId="70" fillId="0" borderId="110" xfId="0" applyFont="1" applyBorder="1" applyProtection="1">
      <protection locked="0"/>
    </xf>
    <xf numFmtId="0" fontId="70" fillId="0" borderId="83" xfId="0" applyFont="1" applyBorder="1" applyProtection="1">
      <protection locked="0"/>
    </xf>
    <xf numFmtId="0" fontId="70" fillId="0" borderId="81" xfId="0" applyFont="1" applyBorder="1" applyProtection="1">
      <protection locked="0"/>
    </xf>
    <xf numFmtId="0" fontId="70" fillId="0" borderId="32" xfId="0" applyFont="1" applyBorder="1" applyProtection="1">
      <protection locked="0"/>
    </xf>
    <xf numFmtId="0" fontId="70" fillId="0" borderId="134" xfId="0" applyFont="1" applyBorder="1" applyProtection="1">
      <protection locked="0"/>
    </xf>
    <xf numFmtId="0" fontId="70" fillId="0" borderId="135" xfId="0" applyFont="1" applyBorder="1" applyProtection="1">
      <protection locked="0"/>
    </xf>
    <xf numFmtId="0" fontId="26" fillId="9" borderId="34" xfId="2" applyFont="1" applyFill="1" applyBorder="1" applyAlignment="1">
      <alignment horizontal="center" vertical="center"/>
    </xf>
    <xf numFmtId="2" fontId="6" fillId="11" borderId="41" xfId="2" applyNumberFormat="1" applyFont="1" applyFill="1" applyBorder="1" applyAlignment="1" applyProtection="1">
      <alignment horizontal="center" vertical="center"/>
      <protection locked="0"/>
    </xf>
    <xf numFmtId="2" fontId="6" fillId="11" borderId="34" xfId="2" applyNumberFormat="1" applyFont="1" applyFill="1" applyBorder="1" applyAlignment="1" applyProtection="1">
      <alignment horizontal="center" vertical="center"/>
      <protection locked="0"/>
    </xf>
    <xf numFmtId="0" fontId="70" fillId="0" borderId="41" xfId="0" applyFont="1" applyBorder="1" applyProtection="1">
      <protection locked="0"/>
    </xf>
    <xf numFmtId="0" fontId="70" fillId="0" borderId="138" xfId="0" applyFont="1" applyBorder="1" applyProtection="1">
      <protection locked="0"/>
    </xf>
    <xf numFmtId="0" fontId="70" fillId="0" borderId="34" xfId="0" applyFont="1" applyBorder="1" applyProtection="1">
      <protection locked="0"/>
    </xf>
    <xf numFmtId="0" fontId="70" fillId="0" borderId="139" xfId="0" applyFont="1" applyBorder="1" applyProtection="1">
      <protection locked="0"/>
    </xf>
    <xf numFmtId="0" fontId="62" fillId="2" borderId="140" xfId="0" applyFont="1" applyFill="1" applyBorder="1" applyAlignment="1">
      <alignment horizontal="center" vertical="center" wrapText="1"/>
    </xf>
    <xf numFmtId="0" fontId="62" fillId="2" borderId="141" xfId="0" applyFont="1" applyFill="1" applyBorder="1" applyAlignment="1">
      <alignment horizontal="center" vertical="center" wrapText="1"/>
    </xf>
    <xf numFmtId="0" fontId="62" fillId="2" borderId="142" xfId="0" applyFont="1" applyFill="1" applyBorder="1" applyAlignment="1">
      <alignment horizontal="center" vertical="center" wrapText="1"/>
    </xf>
    <xf numFmtId="0" fontId="62" fillId="2" borderId="141" xfId="0" applyFont="1" applyFill="1" applyBorder="1" applyAlignment="1">
      <alignment horizontal="center" vertical="center" textRotation="90" wrapText="1"/>
    </xf>
    <xf numFmtId="0" fontId="62" fillId="2" borderId="142" xfId="0" applyFont="1" applyFill="1" applyBorder="1" applyAlignment="1">
      <alignment horizontal="center" vertical="center" textRotation="90" wrapText="1"/>
    </xf>
    <xf numFmtId="0" fontId="62" fillId="2" borderId="133" xfId="0" applyFont="1" applyFill="1" applyBorder="1" applyAlignment="1">
      <alignment horizontal="center" vertical="center" wrapText="1"/>
    </xf>
    <xf numFmtId="0" fontId="0" fillId="0" borderId="25" xfId="0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5" xfId="0" applyBorder="1" applyAlignment="1">
      <alignment horizontal="center" vertical="center"/>
    </xf>
    <xf numFmtId="0" fontId="26" fillId="9" borderId="25" xfId="0" applyFont="1" applyFill="1" applyBorder="1" applyAlignment="1">
      <alignment horizontal="center" vertical="center"/>
    </xf>
    <xf numFmtId="0" fontId="16" fillId="0" borderId="25" xfId="0" applyFont="1" applyBorder="1" applyAlignment="1" applyProtection="1">
      <alignment horizontal="center" vertical="center"/>
      <protection locked="0"/>
    </xf>
    <xf numFmtId="0" fontId="26" fillId="2" borderId="143" xfId="0" applyFont="1" applyFill="1" applyBorder="1" applyAlignment="1">
      <alignment horizontal="center" vertical="center" wrapText="1"/>
    </xf>
    <xf numFmtId="0" fontId="37" fillId="0" borderId="25" xfId="0" applyFont="1" applyBorder="1" applyProtection="1">
      <protection locked="0"/>
    </xf>
    <xf numFmtId="0" fontId="37" fillId="0" borderId="25" xfId="0" applyFont="1" applyBorder="1" applyAlignment="1" applyProtection="1">
      <alignment horizontal="center"/>
      <protection locked="0"/>
    </xf>
    <xf numFmtId="0" fontId="31" fillId="0" borderId="25" xfId="0" applyFont="1" applyBorder="1" applyAlignment="1" applyProtection="1">
      <alignment vertical="center"/>
      <protection locked="0"/>
    </xf>
    <xf numFmtId="0" fontId="17" fillId="0" borderId="25" xfId="0" applyFont="1" applyBorder="1" applyAlignment="1">
      <alignment horizontal="left"/>
    </xf>
    <xf numFmtId="0" fontId="10" fillId="2" borderId="33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 vertical="center"/>
    </xf>
    <xf numFmtId="0" fontId="17" fillId="0" borderId="25" xfId="0" applyFont="1" applyBorder="1" applyAlignment="1" applyProtection="1">
      <alignment horizontal="left" vertical="center"/>
      <protection locked="0"/>
    </xf>
    <xf numFmtId="0" fontId="41" fillId="0" borderId="25" xfId="0" applyFont="1" applyBorder="1" applyAlignment="1" applyProtection="1">
      <alignment horizontal="center" vertical="center"/>
      <protection locked="0"/>
    </xf>
    <xf numFmtId="0" fontId="58" fillId="0" borderId="8" xfId="0" applyFont="1" applyBorder="1" applyAlignment="1">
      <alignment horizontal="center" vertical="center"/>
    </xf>
    <xf numFmtId="0" fontId="101" fillId="2" borderId="8" xfId="0" applyFont="1" applyFill="1" applyBorder="1" applyAlignment="1">
      <alignment horizontal="center" vertical="center"/>
    </xf>
    <xf numFmtId="0" fontId="58" fillId="0" borderId="8" xfId="0" applyFont="1" applyBorder="1" applyAlignment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0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/>
    </xf>
    <xf numFmtId="0" fontId="29" fillId="5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9" fillId="5" borderId="16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9" fillId="5" borderId="17" xfId="1" applyFont="1" applyFill="1" applyBorder="1" applyAlignment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9" xfId="1" applyFont="1" applyFill="1" applyBorder="1" applyAlignment="1">
      <alignment horizontal="center"/>
    </xf>
    <xf numFmtId="0" fontId="9" fillId="5" borderId="20" xfId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 applyProtection="1">
      <alignment horizontal="center" vertical="center" wrapText="1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8" fillId="5" borderId="16" xfId="1" applyFont="1" applyFill="1" applyBorder="1" applyAlignment="1">
      <alignment horizontal="center"/>
    </xf>
    <xf numFmtId="0" fontId="18" fillId="5" borderId="0" xfId="1" applyFont="1" applyFill="1" applyAlignment="1">
      <alignment horizontal="center"/>
    </xf>
    <xf numFmtId="0" fontId="18" fillId="5" borderId="17" xfId="1" applyFont="1" applyFill="1" applyBorder="1" applyAlignment="1">
      <alignment horizontal="center"/>
    </xf>
    <xf numFmtId="0" fontId="20" fillId="0" borderId="16" xfId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0" fillId="0" borderId="17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30" fillId="0" borderId="0" xfId="0" applyFont="1" applyAlignment="1">
      <alignment horizontal="left" vertical="center"/>
    </xf>
    <xf numFmtId="0" fontId="10" fillId="2" borderId="2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6" fillId="3" borderId="6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0" fillId="0" borderId="25" xfId="0" applyFont="1" applyBorder="1" applyAlignment="1" applyProtection="1">
      <alignment horizontal="center"/>
      <protection locked="0"/>
    </xf>
    <xf numFmtId="0" fontId="70" fillId="0" borderId="30" xfId="0" applyFont="1" applyBorder="1" applyAlignment="1" applyProtection="1">
      <alignment horizontal="center"/>
      <protection locked="0"/>
    </xf>
    <xf numFmtId="0" fontId="70" fillId="0" borderId="83" xfId="0" applyFont="1" applyBorder="1" applyAlignment="1" applyProtection="1">
      <alignment horizontal="center"/>
      <protection locked="0"/>
    </xf>
    <xf numFmtId="0" fontId="70" fillId="0" borderId="81" xfId="0" applyFont="1" applyBorder="1" applyAlignment="1" applyProtection="1">
      <alignment horizontal="center"/>
      <protection locked="0"/>
    </xf>
    <xf numFmtId="0" fontId="70" fillId="0" borderId="32" xfId="0" applyFont="1" applyBorder="1" applyAlignment="1" applyProtection="1">
      <alignment horizontal="center"/>
      <protection locked="0"/>
    </xf>
    <xf numFmtId="0" fontId="70" fillId="0" borderId="110" xfId="0" applyFont="1" applyBorder="1" applyAlignment="1" applyProtection="1">
      <alignment horizontal="center"/>
      <protection locked="0"/>
    </xf>
    <xf numFmtId="0" fontId="70" fillId="0" borderId="34" xfId="0" applyFont="1" applyBorder="1" applyAlignment="1" applyProtection="1">
      <alignment horizontal="center"/>
      <protection locked="0"/>
    </xf>
    <xf numFmtId="0" fontId="34" fillId="2" borderId="136" xfId="0" applyFont="1" applyFill="1" applyBorder="1" applyAlignment="1">
      <alignment horizontal="center" vertical="center" wrapText="1"/>
    </xf>
    <xf numFmtId="0" fontId="34" fillId="2" borderId="97" xfId="0" applyFont="1" applyFill="1" applyBorder="1" applyAlignment="1">
      <alignment horizontal="center" vertical="center" wrapText="1"/>
    </xf>
    <xf numFmtId="0" fontId="34" fillId="2" borderId="137" xfId="0" applyFont="1" applyFill="1" applyBorder="1" applyAlignment="1">
      <alignment horizontal="center" vertical="center" wrapText="1"/>
    </xf>
    <xf numFmtId="0" fontId="62" fillId="2" borderId="142" xfId="0" applyFont="1" applyFill="1" applyBorder="1" applyAlignment="1">
      <alignment horizontal="center" vertical="center" wrapText="1"/>
    </xf>
    <xf numFmtId="0" fontId="62" fillId="2" borderId="5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68" xfId="0" applyFont="1" applyFill="1" applyBorder="1" applyAlignment="1" applyProtection="1">
      <alignment horizontal="center" vertical="center"/>
      <protection locked="0"/>
    </xf>
    <xf numFmtId="0" fontId="70" fillId="0" borderId="138" xfId="0" applyFont="1" applyBorder="1" applyAlignment="1" applyProtection="1">
      <alignment horizontal="center"/>
      <protection locked="0"/>
    </xf>
    <xf numFmtId="0" fontId="34" fillId="2" borderId="50" xfId="0" applyFont="1" applyFill="1" applyBorder="1" applyAlignment="1">
      <alignment horizontal="center" vertical="center" wrapText="1"/>
    </xf>
    <xf numFmtId="0" fontId="34" fillId="2" borderId="54" xfId="0" applyFont="1" applyFill="1" applyBorder="1" applyAlignment="1">
      <alignment horizontal="center" vertical="center" wrapText="1"/>
    </xf>
    <xf numFmtId="0" fontId="34" fillId="2" borderId="78" xfId="0" applyFont="1" applyFill="1" applyBorder="1" applyAlignment="1">
      <alignment horizontal="center" vertical="center" wrapText="1"/>
    </xf>
    <xf numFmtId="0" fontId="70" fillId="0" borderId="41" xfId="0" applyFont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14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2" fillId="2" borderId="141" xfId="0" applyFont="1" applyFill="1" applyBorder="1" applyAlignment="1">
      <alignment horizontal="center" vertical="center" wrapText="1"/>
    </xf>
    <xf numFmtId="0" fontId="0" fillId="0" borderId="59" xfId="0" applyBorder="1" applyAlignment="1" applyProtection="1">
      <alignment horizontal="center"/>
      <protection locked="0"/>
    </xf>
    <xf numFmtId="0" fontId="51" fillId="0" borderId="0" xfId="0" applyFont="1" applyAlignment="1">
      <alignment horizont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62" xfId="0" applyFont="1" applyFill="1" applyBorder="1" applyAlignment="1" applyProtection="1">
      <alignment horizontal="center" vertical="center"/>
      <protection locked="0"/>
    </xf>
    <xf numFmtId="0" fontId="5" fillId="3" borderId="63" xfId="0" applyFont="1" applyFill="1" applyBorder="1" applyAlignment="1" applyProtection="1">
      <alignment horizontal="center" vertical="center"/>
      <protection locked="0"/>
    </xf>
    <xf numFmtId="0" fontId="5" fillId="3" borderId="6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2" fillId="2" borderId="25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9" borderId="50" xfId="2" applyFont="1" applyFill="1" applyBorder="1" applyAlignment="1">
      <alignment horizontal="center" vertical="center" wrapText="1"/>
    </xf>
    <xf numFmtId="0" fontId="26" fillId="9" borderId="79" xfId="2" applyFont="1" applyFill="1" applyBorder="1" applyAlignment="1">
      <alignment horizontal="center" vertical="center" wrapText="1"/>
    </xf>
    <xf numFmtId="0" fontId="26" fillId="9" borderId="49" xfId="2" applyFont="1" applyFill="1" applyBorder="1" applyAlignment="1">
      <alignment horizontal="center" vertical="center" wrapText="1"/>
    </xf>
    <xf numFmtId="0" fontId="26" fillId="9" borderId="77" xfId="2" applyFont="1" applyFill="1" applyBorder="1" applyAlignment="1">
      <alignment horizontal="center" vertical="center" wrapText="1"/>
    </xf>
    <xf numFmtId="0" fontId="34" fillId="9" borderId="103" xfId="2" applyFont="1" applyFill="1" applyBorder="1" applyAlignment="1" applyProtection="1">
      <alignment horizontal="left"/>
      <protection locked="0"/>
    </xf>
    <xf numFmtId="0" fontId="34" fillId="9" borderId="102" xfId="2" applyFont="1" applyFill="1" applyBorder="1" applyAlignment="1" applyProtection="1">
      <alignment horizontal="left"/>
      <protection locked="0"/>
    </xf>
    <xf numFmtId="0" fontId="34" fillId="9" borderId="104" xfId="2" applyFont="1" applyFill="1" applyBorder="1" applyAlignment="1" applyProtection="1">
      <alignment horizontal="left"/>
      <protection locked="0"/>
    </xf>
    <xf numFmtId="0" fontId="14" fillId="0" borderId="105" xfId="2" applyFont="1" applyBorder="1" applyAlignment="1" applyProtection="1">
      <alignment horizontal="left" vertical="top"/>
      <protection locked="0"/>
    </xf>
    <xf numFmtId="0" fontId="14" fillId="0" borderId="0" xfId="2" applyFont="1" applyAlignment="1" applyProtection="1">
      <alignment horizontal="left" vertical="top"/>
      <protection locked="0"/>
    </xf>
    <xf numFmtId="0" fontId="14" fillId="0" borderId="106" xfId="2" applyFont="1" applyBorder="1" applyAlignment="1" applyProtection="1">
      <alignment horizontal="left" vertical="top"/>
      <protection locked="0"/>
    </xf>
    <xf numFmtId="0" fontId="14" fillId="0" borderId="107" xfId="2" applyFont="1" applyBorder="1" applyAlignment="1" applyProtection="1">
      <alignment horizontal="left" vertical="top"/>
      <protection locked="0"/>
    </xf>
    <xf numFmtId="0" fontId="14" fillId="0" borderId="108" xfId="2" applyFont="1" applyBorder="1" applyAlignment="1" applyProtection="1">
      <alignment horizontal="left" vertical="top"/>
      <protection locked="0"/>
    </xf>
    <xf numFmtId="0" fontId="14" fillId="0" borderId="109" xfId="2" applyFont="1" applyBorder="1" applyAlignment="1" applyProtection="1">
      <alignment horizontal="left" vertical="top"/>
      <protection locked="0"/>
    </xf>
    <xf numFmtId="168" fontId="26" fillId="9" borderId="50" xfId="2" applyNumberFormat="1" applyFont="1" applyFill="1" applyBorder="1" applyAlignment="1">
      <alignment horizontal="center" vertical="center" wrapText="1"/>
    </xf>
    <xf numFmtId="168" fontId="26" fillId="9" borderId="79" xfId="2" applyNumberFormat="1" applyFont="1" applyFill="1" applyBorder="1" applyAlignment="1">
      <alignment horizontal="center" vertical="center" wrapText="1"/>
    </xf>
    <xf numFmtId="168" fontId="26" fillId="9" borderId="49" xfId="2" applyNumberFormat="1" applyFont="1" applyFill="1" applyBorder="1" applyAlignment="1">
      <alignment horizontal="center" vertical="center" wrapText="1"/>
    </xf>
    <xf numFmtId="168" fontId="26" fillId="9" borderId="77" xfId="2" applyNumberFormat="1" applyFont="1" applyFill="1" applyBorder="1" applyAlignment="1">
      <alignment horizontal="center" vertical="center" wrapText="1"/>
    </xf>
    <xf numFmtId="2" fontId="6" fillId="13" borderId="97" xfId="2" applyNumberFormat="1" applyFont="1" applyFill="1" applyBorder="1" applyAlignment="1">
      <alignment horizontal="center" vertical="center"/>
    </xf>
    <xf numFmtId="2" fontId="6" fillId="13" borderId="98" xfId="2" applyNumberFormat="1" applyFont="1" applyFill="1" applyBorder="1" applyAlignment="1">
      <alignment horizontal="center" vertical="center"/>
    </xf>
    <xf numFmtId="2" fontId="6" fillId="13" borderId="78" xfId="2" applyNumberFormat="1" applyFont="1" applyFill="1" applyBorder="1" applyAlignment="1">
      <alignment horizontal="center" vertical="center"/>
    </xf>
    <xf numFmtId="2" fontId="6" fillId="13" borderId="76" xfId="2" applyNumberFormat="1" applyFont="1" applyFill="1" applyBorder="1" applyAlignment="1">
      <alignment horizontal="center" vertical="center"/>
    </xf>
    <xf numFmtId="0" fontId="6" fillId="0" borderId="53" xfId="2" applyFont="1" applyBorder="1" applyAlignment="1">
      <alignment horizontal="left"/>
    </xf>
    <xf numFmtId="0" fontId="6" fillId="0" borderId="51" xfId="2" applyFont="1" applyBorder="1" applyAlignment="1">
      <alignment horizontal="left"/>
    </xf>
    <xf numFmtId="0" fontId="6" fillId="0" borderId="31" xfId="2" applyFont="1" applyBorder="1" applyAlignment="1">
      <alignment horizontal="left"/>
    </xf>
    <xf numFmtId="0" fontId="6" fillId="0" borderId="29" xfId="2" applyFont="1" applyBorder="1" applyAlignment="1">
      <alignment horizontal="left"/>
    </xf>
    <xf numFmtId="0" fontId="6" fillId="3" borderId="31" xfId="2" applyFont="1" applyFill="1" applyBorder="1" applyAlignment="1">
      <alignment horizontal="left"/>
    </xf>
    <xf numFmtId="0" fontId="6" fillId="3" borderId="29" xfId="2" applyFont="1" applyFill="1" applyBorder="1" applyAlignment="1">
      <alignment horizontal="left"/>
    </xf>
    <xf numFmtId="0" fontId="26" fillId="9" borderId="78" xfId="2" applyFont="1" applyFill="1" applyBorder="1" applyAlignment="1">
      <alignment horizontal="center" vertical="center"/>
    </xf>
    <xf numFmtId="0" fontId="26" fillId="9" borderId="55" xfId="2" applyFont="1" applyFill="1" applyBorder="1" applyAlignment="1">
      <alignment horizontal="center" vertical="center"/>
    </xf>
    <xf numFmtId="0" fontId="26" fillId="9" borderId="44" xfId="2" applyFont="1" applyFill="1" applyBorder="1" applyAlignment="1">
      <alignment horizontal="center" vertical="center"/>
    </xf>
    <xf numFmtId="0" fontId="26" fillId="9" borderId="27" xfId="2" applyFont="1" applyFill="1" applyBorder="1" applyAlignment="1">
      <alignment horizontal="center" vertical="center"/>
    </xf>
    <xf numFmtId="14" fontId="16" fillId="5" borderId="1" xfId="2" applyNumberFormat="1" applyFont="1" applyFill="1" applyBorder="1" applyAlignment="1" applyProtection="1">
      <alignment horizontal="center"/>
      <protection locked="0"/>
    </xf>
    <xf numFmtId="0" fontId="40" fillId="5" borderId="1" xfId="2" applyFont="1" applyFill="1" applyBorder="1" applyAlignment="1">
      <alignment horizontal="left" vertical="center"/>
    </xf>
    <xf numFmtId="0" fontId="16" fillId="5" borderId="1" xfId="2" applyFont="1" applyFill="1" applyBorder="1" applyAlignment="1">
      <alignment horizontal="center" vertical="center"/>
    </xf>
    <xf numFmtId="0" fontId="26" fillId="9" borderId="60" xfId="2" applyFont="1" applyFill="1" applyBorder="1" applyAlignment="1">
      <alignment horizontal="center"/>
    </xf>
    <xf numFmtId="0" fontId="26" fillId="9" borderId="58" xfId="2" applyFont="1" applyFill="1" applyBorder="1" applyAlignment="1">
      <alignment horizontal="center"/>
    </xf>
    <xf numFmtId="0" fontId="26" fillId="9" borderId="66" xfId="2" applyFont="1" applyFill="1" applyBorder="1" applyAlignment="1">
      <alignment horizontal="center"/>
    </xf>
    <xf numFmtId="0" fontId="5" fillId="3" borderId="50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0" fontId="5" fillId="3" borderId="55" xfId="2" applyFont="1" applyFill="1" applyBorder="1" applyAlignment="1" applyProtection="1">
      <alignment horizontal="center" vertical="center"/>
      <protection locked="0"/>
    </xf>
    <xf numFmtId="0" fontId="5" fillId="3" borderId="49" xfId="2" applyFont="1" applyFill="1" applyBorder="1" applyAlignment="1" applyProtection="1">
      <alignment horizontal="center" vertical="center"/>
      <protection locked="0"/>
    </xf>
    <xf numFmtId="0" fontId="5" fillId="3" borderId="6" xfId="2" applyFont="1" applyFill="1" applyBorder="1" applyAlignment="1" applyProtection="1">
      <alignment horizontal="center" vertical="center"/>
      <protection locked="0"/>
    </xf>
    <xf numFmtId="0" fontId="5" fillId="3" borderId="24" xfId="2" applyFont="1" applyFill="1" applyBorder="1" applyAlignment="1" applyProtection="1">
      <alignment horizontal="center" vertical="center"/>
      <protection locked="0"/>
    </xf>
    <xf numFmtId="0" fontId="83" fillId="0" borderId="41" xfId="2" applyFont="1" applyBorder="1" applyAlignment="1">
      <alignment horizontal="center"/>
    </xf>
    <xf numFmtId="0" fontId="83" fillId="0" borderId="35" xfId="2" applyFont="1" applyBorder="1" applyAlignment="1">
      <alignment horizontal="center"/>
    </xf>
    <xf numFmtId="0" fontId="83" fillId="0" borderId="70" xfId="2" applyFont="1" applyBorder="1" applyAlignment="1">
      <alignment horizontal="center"/>
    </xf>
    <xf numFmtId="0" fontId="83" fillId="0" borderId="44" xfId="2" applyFont="1" applyBorder="1" applyAlignment="1">
      <alignment horizontal="center"/>
    </xf>
    <xf numFmtId="0" fontId="83" fillId="0" borderId="0" xfId="2" applyFont="1" applyAlignment="1">
      <alignment horizontal="center"/>
    </xf>
    <xf numFmtId="0" fontId="83" fillId="0" borderId="27" xfId="2" applyFont="1" applyBorder="1" applyAlignment="1">
      <alignment horizontal="center"/>
    </xf>
    <xf numFmtId="0" fontId="16" fillId="5" borderId="1" xfId="2" applyFont="1" applyFill="1" applyBorder="1" applyAlignment="1" applyProtection="1">
      <alignment horizontal="center" vertical="center"/>
      <protection locked="0"/>
    </xf>
    <xf numFmtId="0" fontId="81" fillId="0" borderId="73" xfId="2" applyFont="1" applyBorder="1" applyAlignment="1">
      <alignment horizontal="center"/>
    </xf>
    <xf numFmtId="0" fontId="81" fillId="0" borderId="40" xfId="2" applyFont="1" applyBorder="1" applyAlignment="1">
      <alignment horizontal="center"/>
    </xf>
    <xf numFmtId="0" fontId="6" fillId="3" borderId="23" xfId="2" applyFont="1" applyFill="1" applyBorder="1" applyAlignment="1">
      <alignment horizontal="center"/>
    </xf>
    <xf numFmtId="0" fontId="6" fillId="3" borderId="0" xfId="2" applyFont="1" applyFill="1" applyAlignment="1">
      <alignment horizontal="center"/>
    </xf>
    <xf numFmtId="0" fontId="6" fillId="3" borderId="27" xfId="2" applyFont="1" applyFill="1" applyBorder="1" applyAlignment="1">
      <alignment horizontal="center"/>
    </xf>
    <xf numFmtId="0" fontId="26" fillId="9" borderId="65" xfId="2" applyFont="1" applyFill="1" applyBorder="1" applyAlignment="1">
      <alignment horizontal="center" vertical="center"/>
    </xf>
    <xf numFmtId="0" fontId="26" fillId="9" borderId="53" xfId="2" applyFont="1" applyFill="1" applyBorder="1" applyAlignment="1">
      <alignment horizontal="center" vertical="center"/>
    </xf>
    <xf numFmtId="0" fontId="26" fillId="9" borderId="51" xfId="2" applyFont="1" applyFill="1" applyBorder="1" applyAlignment="1">
      <alignment horizontal="center" vertical="center"/>
    </xf>
    <xf numFmtId="0" fontId="26" fillId="9" borderId="52" xfId="2" applyFont="1" applyFill="1" applyBorder="1" applyAlignment="1">
      <alignment horizontal="center" vertical="center"/>
    </xf>
    <xf numFmtId="0" fontId="26" fillId="9" borderId="75" xfId="2" applyFont="1" applyFill="1" applyBorder="1" applyAlignment="1">
      <alignment horizontal="center" vertical="center"/>
    </xf>
    <xf numFmtId="0" fontId="40" fillId="5" borderId="1" xfId="2" applyFont="1" applyFill="1" applyBorder="1" applyAlignment="1" applyProtection="1">
      <alignment horizontal="left" vertical="center"/>
      <protection locked="0"/>
    </xf>
    <xf numFmtId="0" fontId="40" fillId="5" borderId="1" xfId="2" quotePrefix="1" applyFont="1" applyFill="1" applyBorder="1" applyAlignment="1" applyProtection="1">
      <alignment horizontal="left" vertical="center"/>
      <protection locked="0"/>
    </xf>
    <xf numFmtId="2" fontId="16" fillId="5" borderId="1" xfId="2" applyNumberFormat="1" applyFont="1" applyFill="1" applyBorder="1" applyAlignment="1" applyProtection="1">
      <alignment horizontal="center" vertical="top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6" fillId="9" borderId="33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6" fillId="9" borderId="33" xfId="2" applyFont="1" applyFill="1" applyBorder="1" applyAlignment="1" applyProtection="1">
      <alignment horizontal="center" vertical="center"/>
      <protection locked="0"/>
    </xf>
    <xf numFmtId="0" fontId="26" fillId="9" borderId="33" xfId="2" applyFont="1" applyFill="1" applyBorder="1" applyAlignment="1">
      <alignment horizontal="center"/>
    </xf>
    <xf numFmtId="14" fontId="40" fillId="5" borderId="1" xfId="2" applyNumberFormat="1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horizontal="center" vertical="center"/>
    </xf>
    <xf numFmtId="166" fontId="40" fillId="5" borderId="1" xfId="2" applyNumberFormat="1" applyFont="1" applyFill="1" applyBorder="1" applyAlignment="1" applyProtection="1">
      <alignment horizontal="left" vertical="center"/>
      <protection locked="0"/>
    </xf>
    <xf numFmtId="9" fontId="40" fillId="5" borderId="1" xfId="3" applyFont="1" applyFill="1" applyBorder="1" applyAlignment="1" applyProtection="1">
      <alignment horizontal="left" vertical="center"/>
      <protection locked="0"/>
    </xf>
    <xf numFmtId="169" fontId="6" fillId="0" borderId="125" xfId="2" applyNumberFormat="1" applyFont="1" applyBorder="1" applyAlignment="1">
      <alignment horizontal="center"/>
    </xf>
    <xf numFmtId="169" fontId="6" fillId="0" borderId="129" xfId="2" applyNumberFormat="1" applyFont="1" applyBorder="1" applyAlignment="1">
      <alignment horizontal="center"/>
    </xf>
    <xf numFmtId="169" fontId="6" fillId="0" borderId="126" xfId="2" applyNumberFormat="1" applyFont="1" applyBorder="1" applyAlignment="1">
      <alignment horizontal="center"/>
    </xf>
    <xf numFmtId="169" fontId="6" fillId="0" borderId="127" xfId="2" applyNumberFormat="1" applyFont="1" applyBorder="1" applyAlignment="1">
      <alignment horizontal="center"/>
    </xf>
    <xf numFmtId="169" fontId="6" fillId="0" borderId="130" xfId="2" applyNumberFormat="1" applyFont="1" applyBorder="1" applyAlignment="1">
      <alignment horizontal="center"/>
    </xf>
    <xf numFmtId="169" fontId="6" fillId="0" borderId="128" xfId="2" applyNumberFormat="1" applyFont="1" applyBorder="1" applyAlignment="1">
      <alignment horizontal="center"/>
    </xf>
    <xf numFmtId="0" fontId="34" fillId="9" borderId="103" xfId="2" applyFont="1" applyFill="1" applyBorder="1" applyAlignment="1">
      <alignment horizontal="center"/>
    </xf>
    <xf numFmtId="0" fontId="34" fillId="9" borderId="102" xfId="2" applyFont="1" applyFill="1" applyBorder="1" applyAlignment="1">
      <alignment horizontal="center"/>
    </xf>
    <xf numFmtId="0" fontId="34" fillId="9" borderId="104" xfId="2" applyFont="1" applyFill="1" applyBorder="1" applyAlignment="1">
      <alignment horizontal="center"/>
    </xf>
    <xf numFmtId="0" fontId="47" fillId="0" borderId="131" xfId="2" applyFont="1" applyBorder="1" applyAlignment="1">
      <alignment horizontal="center"/>
    </xf>
    <xf numFmtId="0" fontId="88" fillId="0" borderId="0" xfId="2" applyFont="1" applyAlignment="1">
      <alignment horizontal="center" vertical="center"/>
    </xf>
    <xf numFmtId="0" fontId="88" fillId="0" borderId="108" xfId="2" applyFont="1" applyBorder="1" applyAlignment="1">
      <alignment horizontal="center" vertical="center"/>
    </xf>
    <xf numFmtId="2" fontId="6" fillId="0" borderId="125" xfId="2" applyNumberFormat="1" applyFont="1" applyBorder="1" applyAlignment="1">
      <alignment horizontal="center"/>
    </xf>
    <xf numFmtId="2" fontId="6" fillId="0" borderId="126" xfId="2" applyNumberFormat="1" applyFont="1" applyBorder="1" applyAlignment="1">
      <alignment horizontal="center"/>
    </xf>
    <xf numFmtId="2" fontId="6" fillId="0" borderId="127" xfId="2" applyNumberFormat="1" applyFont="1" applyBorder="1" applyAlignment="1">
      <alignment horizontal="center"/>
    </xf>
    <xf numFmtId="2" fontId="6" fillId="0" borderId="128" xfId="2" applyNumberFormat="1" applyFont="1" applyBorder="1" applyAlignment="1">
      <alignment horizontal="center"/>
    </xf>
    <xf numFmtId="0" fontId="26" fillId="9" borderId="99" xfId="2" applyFont="1" applyFill="1" applyBorder="1" applyAlignment="1">
      <alignment horizontal="center" vertical="center" wrapText="1"/>
    </xf>
    <xf numFmtId="0" fontId="26" fillId="9" borderId="101" xfId="2" applyFont="1" applyFill="1" applyBorder="1" applyAlignment="1">
      <alignment horizontal="center" vertical="center" wrapText="1"/>
    </xf>
    <xf numFmtId="0" fontId="26" fillId="9" borderId="99" xfId="2" applyFont="1" applyFill="1" applyBorder="1" applyAlignment="1">
      <alignment horizontal="center" vertical="center"/>
    </xf>
    <xf numFmtId="0" fontId="26" fillId="9" borderId="100" xfId="2" applyFont="1" applyFill="1" applyBorder="1" applyAlignment="1">
      <alignment horizontal="center" vertical="center"/>
    </xf>
    <xf numFmtId="0" fontId="26" fillId="9" borderId="101" xfId="2" applyFont="1" applyFill="1" applyBorder="1" applyAlignment="1">
      <alignment horizontal="center" vertical="center"/>
    </xf>
    <xf numFmtId="0" fontId="26" fillId="9" borderId="100" xfId="2" applyFont="1" applyFill="1" applyBorder="1" applyAlignment="1">
      <alignment horizontal="center" vertical="center" wrapText="1"/>
    </xf>
    <xf numFmtId="0" fontId="47" fillId="9" borderId="99" xfId="2" applyFont="1" applyFill="1" applyBorder="1" applyAlignment="1">
      <alignment horizontal="center"/>
    </xf>
    <xf numFmtId="0" fontId="47" fillId="9" borderId="100" xfId="2" applyFont="1" applyFill="1" applyBorder="1" applyAlignment="1">
      <alignment horizontal="center"/>
    </xf>
    <xf numFmtId="0" fontId="47" fillId="9" borderId="101" xfId="2" applyFont="1" applyFill="1" applyBorder="1" applyAlignment="1">
      <alignment horizontal="center"/>
    </xf>
    <xf numFmtId="2" fontId="6" fillId="0" borderId="125" xfId="2" quotePrefix="1" applyNumberFormat="1" applyFont="1" applyBorder="1" applyAlignment="1">
      <alignment horizontal="center"/>
    </xf>
    <xf numFmtId="2" fontId="6" fillId="0" borderId="126" xfId="2" quotePrefix="1" applyNumberFormat="1" applyFont="1" applyBorder="1" applyAlignment="1">
      <alignment horizontal="center"/>
    </xf>
    <xf numFmtId="2" fontId="6" fillId="0" borderId="127" xfId="2" quotePrefix="1" applyNumberFormat="1" applyFont="1" applyBorder="1" applyAlignment="1">
      <alignment horizontal="center"/>
    </xf>
    <xf numFmtId="2" fontId="6" fillId="0" borderId="128" xfId="2" quotePrefix="1" applyNumberFormat="1" applyFont="1" applyBorder="1" applyAlignment="1">
      <alignment horizontal="center"/>
    </xf>
    <xf numFmtId="0" fontId="26" fillId="9" borderId="121" xfId="2" applyFont="1" applyFill="1" applyBorder="1" applyAlignment="1">
      <alignment horizontal="center"/>
    </xf>
    <xf numFmtId="0" fontId="26" fillId="9" borderId="122" xfId="2" applyFont="1" applyFill="1" applyBorder="1" applyAlignment="1">
      <alignment horizontal="center"/>
    </xf>
    <xf numFmtId="0" fontId="26" fillId="9" borderId="124" xfId="2" applyFont="1" applyFill="1" applyBorder="1" applyAlignment="1">
      <alignment horizontal="center"/>
    </xf>
    <xf numFmtId="2" fontId="6" fillId="13" borderId="97" xfId="2" applyNumberFormat="1" applyFont="1" applyFill="1" applyBorder="1" applyAlignment="1">
      <alignment horizontal="center"/>
    </xf>
    <xf numFmtId="2" fontId="6" fillId="13" borderId="98" xfId="2" applyNumberFormat="1" applyFont="1" applyFill="1" applyBorder="1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26" fillId="9" borderId="132" xfId="2" applyFont="1" applyFill="1" applyBorder="1" applyAlignment="1">
      <alignment horizontal="center" vertical="center"/>
    </xf>
    <xf numFmtId="2" fontId="6" fillId="0" borderId="87" xfId="2" applyNumberFormat="1" applyFont="1" applyBorder="1" applyAlignment="1">
      <alignment horizontal="center"/>
    </xf>
    <xf numFmtId="169" fontId="6" fillId="0" borderId="87" xfId="2" applyNumberFormat="1" applyFont="1" applyBorder="1" applyAlignment="1">
      <alignment horizontal="center"/>
    </xf>
    <xf numFmtId="0" fontId="47" fillId="0" borderId="87" xfId="2" applyFont="1" applyBorder="1" applyAlignment="1">
      <alignment horizontal="center"/>
    </xf>
    <xf numFmtId="2" fontId="47" fillId="0" borderId="87" xfId="2" applyNumberFormat="1" applyFont="1" applyBorder="1" applyAlignment="1">
      <alignment horizontal="center"/>
    </xf>
    <xf numFmtId="0" fontId="47" fillId="0" borderId="120" xfId="2" applyFont="1" applyBorder="1" applyAlignment="1">
      <alignment horizontal="center"/>
    </xf>
    <xf numFmtId="2" fontId="47" fillId="0" borderId="120" xfId="2" quotePrefix="1" applyNumberFormat="1" applyFont="1" applyBorder="1" applyAlignment="1">
      <alignment horizontal="center"/>
    </xf>
    <xf numFmtId="2" fontId="47" fillId="0" borderId="120" xfId="2" applyNumberFormat="1" applyFont="1" applyBorder="1" applyAlignment="1">
      <alignment horizontal="center"/>
    </xf>
    <xf numFmtId="0" fontId="26" fillId="9" borderId="123" xfId="2" applyFont="1" applyFill="1" applyBorder="1" applyAlignment="1">
      <alignment horizontal="center"/>
    </xf>
    <xf numFmtId="0" fontId="47" fillId="0" borderId="25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/>
    </xf>
    <xf numFmtId="0" fontId="6" fillId="0" borderId="25" xfId="2" applyFont="1" applyBorder="1" applyAlignment="1">
      <alignment horizontal="center" vertical="center" wrapText="1"/>
    </xf>
    <xf numFmtId="9" fontId="47" fillId="0" borderId="25" xfId="2" applyNumberFormat="1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/>
    </xf>
    <xf numFmtId="0" fontId="47" fillId="0" borderId="25" xfId="2" applyFont="1" applyBorder="1" applyAlignment="1">
      <alignment horizontal="center"/>
    </xf>
    <xf numFmtId="9" fontId="47" fillId="0" borderId="25" xfId="2" quotePrefix="1" applyNumberFormat="1" applyFont="1" applyBorder="1" applyAlignment="1">
      <alignment horizontal="center"/>
    </xf>
    <xf numFmtId="9" fontId="47" fillId="0" borderId="25" xfId="2" applyNumberFormat="1" applyFont="1" applyBorder="1" applyAlignment="1">
      <alignment horizontal="center"/>
    </xf>
    <xf numFmtId="9" fontId="6" fillId="0" borderId="25" xfId="2" applyNumberFormat="1" applyFont="1" applyBorder="1" applyAlignment="1">
      <alignment horizontal="center"/>
    </xf>
    <xf numFmtId="0" fontId="75" fillId="0" borderId="25" xfId="2" applyFont="1" applyBorder="1" applyAlignment="1">
      <alignment horizontal="center"/>
    </xf>
    <xf numFmtId="0" fontId="47" fillId="0" borderId="25" xfId="2" quotePrefix="1" applyFont="1" applyBorder="1" applyAlignment="1">
      <alignment horizontal="center"/>
    </xf>
    <xf numFmtId="0" fontId="47" fillId="0" borderId="46" xfId="2" applyFont="1" applyBorder="1" applyAlignment="1">
      <alignment horizontal="center"/>
    </xf>
    <xf numFmtId="0" fontId="47" fillId="0" borderId="47" xfId="2" applyFont="1" applyBorder="1" applyAlignment="1">
      <alignment horizontal="center"/>
    </xf>
    <xf numFmtId="170" fontId="47" fillId="0" borderId="41" xfId="2" applyNumberFormat="1" applyFont="1" applyBorder="1" applyAlignment="1">
      <alignment horizontal="center"/>
    </xf>
    <xf numFmtId="170" fontId="47" fillId="0" borderId="42" xfId="2" applyNumberFormat="1" applyFont="1" applyBorder="1" applyAlignment="1">
      <alignment horizontal="center"/>
    </xf>
    <xf numFmtId="0" fontId="6" fillId="0" borderId="33" xfId="2" applyFont="1" applyBorder="1" applyAlignment="1">
      <alignment horizontal="center"/>
    </xf>
    <xf numFmtId="0" fontId="47" fillId="0" borderId="34" xfId="2" applyFont="1" applyBorder="1" applyAlignment="1">
      <alignment horizontal="center"/>
    </xf>
    <xf numFmtId="0" fontId="47" fillId="0" borderId="41" xfId="2" applyFont="1" applyBorder="1" applyAlignment="1">
      <alignment horizontal="center"/>
    </xf>
    <xf numFmtId="0" fontId="47" fillId="0" borderId="42" xfId="2" applyFont="1" applyBorder="1" applyAlignment="1">
      <alignment horizontal="center"/>
    </xf>
    <xf numFmtId="0" fontId="6" fillId="0" borderId="30" xfId="2" applyFont="1" applyBorder="1" applyAlignment="1">
      <alignment horizontal="center"/>
    </xf>
    <xf numFmtId="0" fontId="6" fillId="0" borderId="31" xfId="2" applyFont="1" applyBorder="1" applyAlignment="1">
      <alignment horizontal="center"/>
    </xf>
    <xf numFmtId="0" fontId="6" fillId="0" borderId="29" xfId="2" applyFont="1" applyBorder="1" applyAlignment="1">
      <alignment horizontal="center"/>
    </xf>
    <xf numFmtId="0" fontId="47" fillId="0" borderId="30" xfId="2" applyFont="1" applyBorder="1" applyAlignment="1">
      <alignment horizontal="center"/>
    </xf>
    <xf numFmtId="0" fontId="47" fillId="0" borderId="29" xfId="2" applyFont="1" applyBorder="1" applyAlignment="1">
      <alignment horizontal="center"/>
    </xf>
    <xf numFmtId="0" fontId="47" fillId="0" borderId="31" xfId="2" applyFont="1" applyBorder="1" applyAlignment="1">
      <alignment horizontal="center"/>
    </xf>
    <xf numFmtId="0" fontId="77" fillId="0" borderId="25" xfId="2" applyFont="1" applyBorder="1" applyAlignment="1">
      <alignment horizontal="center"/>
    </xf>
    <xf numFmtId="2" fontId="47" fillId="0" borderId="30" xfId="2" quotePrefix="1" applyNumberFormat="1" applyFont="1" applyBorder="1" applyAlignment="1">
      <alignment horizontal="center"/>
    </xf>
    <xf numFmtId="2" fontId="47" fillId="0" borderId="29" xfId="2" applyNumberFormat="1" applyFont="1" applyBorder="1" applyAlignment="1">
      <alignment horizontal="center"/>
    </xf>
    <xf numFmtId="0" fontId="87" fillId="0" borderId="0" xfId="2" applyFont="1" applyAlignment="1">
      <alignment horizont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77" fillId="0" borderId="42" xfId="2" applyFont="1" applyBorder="1" applyAlignment="1">
      <alignment horizontal="center"/>
    </xf>
    <xf numFmtId="0" fontId="77" fillId="0" borderId="34" xfId="2" applyFont="1" applyBorder="1" applyAlignment="1">
      <alignment horizontal="center"/>
    </xf>
    <xf numFmtId="0" fontId="6" fillId="0" borderId="46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47" fillId="0" borderId="30" xfId="2" quotePrefix="1" applyFont="1" applyBorder="1" applyAlignment="1">
      <alignment horizontal="center"/>
    </xf>
    <xf numFmtId="0" fontId="6" fillId="0" borderId="46" xfId="2" applyFont="1" applyBorder="1" applyAlignment="1">
      <alignment horizontal="left"/>
    </xf>
    <xf numFmtId="0" fontId="6" fillId="0" borderId="40" xfId="2" applyFont="1" applyBorder="1" applyAlignment="1">
      <alignment horizontal="left"/>
    </xf>
    <xf numFmtId="0" fontId="6" fillId="0" borderId="47" xfId="2" applyFont="1" applyBorder="1" applyAlignment="1">
      <alignment horizontal="left"/>
    </xf>
    <xf numFmtId="0" fontId="18" fillId="3" borderId="86" xfId="0" applyFont="1" applyFill="1" applyBorder="1" applyAlignment="1">
      <alignment horizontal="center" vertical="center"/>
    </xf>
    <xf numFmtId="0" fontId="18" fillId="3" borderId="86" xfId="0" applyFont="1" applyFill="1" applyBorder="1" applyAlignment="1" applyProtection="1">
      <alignment horizontal="center" vertical="center"/>
      <protection locked="0"/>
    </xf>
    <xf numFmtId="0" fontId="94" fillId="0" borderId="35" xfId="2" applyFont="1" applyBorder="1" applyAlignment="1">
      <alignment horizontal="center"/>
    </xf>
    <xf numFmtId="0" fontId="95" fillId="0" borderId="0" xfId="2" applyFont="1" applyAlignment="1">
      <alignment horizontal="left"/>
    </xf>
    <xf numFmtId="0" fontId="62" fillId="9" borderId="46" xfId="2" applyFont="1" applyFill="1" applyBorder="1" applyAlignment="1">
      <alignment horizontal="center" vertical="center"/>
    </xf>
    <xf numFmtId="0" fontId="62" fillId="9" borderId="40" xfId="2" applyFont="1" applyFill="1" applyBorder="1" applyAlignment="1">
      <alignment horizontal="center" vertical="center"/>
    </xf>
    <xf numFmtId="0" fontId="62" fillId="9" borderId="47" xfId="2" applyFont="1" applyFill="1" applyBorder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44" fillId="0" borderId="56" xfId="0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4" fillId="2" borderId="25" xfId="0" applyFont="1" applyFill="1" applyBorder="1" applyAlignment="1">
      <alignment horizontal="center" vertical="center"/>
    </xf>
    <xf numFmtId="0" fontId="42" fillId="10" borderId="13" xfId="0" applyFont="1" applyFill="1" applyBorder="1" applyAlignment="1">
      <alignment horizontal="center" vertical="center" wrapText="1"/>
    </xf>
    <xf numFmtId="0" fontId="42" fillId="10" borderId="1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34" fillId="9" borderId="25" xfId="0" applyFont="1" applyFill="1" applyBorder="1" applyAlignment="1">
      <alignment horizontal="center" vertical="center"/>
    </xf>
    <xf numFmtId="0" fontId="16" fillId="0" borderId="25" xfId="0" applyFont="1" applyBorder="1" applyAlignment="1" applyProtection="1">
      <alignment horizontal="center" vertical="center"/>
      <protection locked="0"/>
    </xf>
    <xf numFmtId="0" fontId="34" fillId="9" borderId="25" xfId="0" applyFont="1" applyFill="1" applyBorder="1" applyAlignment="1">
      <alignment horizontal="center" vertical="center" wrapText="1"/>
    </xf>
    <xf numFmtId="0" fontId="34" fillId="9" borderId="46" xfId="0" applyFont="1" applyFill="1" applyBorder="1" applyAlignment="1">
      <alignment horizontal="center" vertical="center" wrapText="1"/>
    </xf>
    <xf numFmtId="0" fontId="34" fillId="9" borderId="40" xfId="0" applyFont="1" applyFill="1" applyBorder="1" applyAlignment="1">
      <alignment horizontal="center" vertical="center" wrapText="1"/>
    </xf>
    <xf numFmtId="0" fontId="34" fillId="9" borderId="47" xfId="0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right" vertical="center"/>
    </xf>
    <xf numFmtId="0" fontId="61" fillId="0" borderId="68" xfId="0" applyFont="1" applyBorder="1" applyAlignment="1">
      <alignment horizontal="right" vertical="center"/>
    </xf>
    <xf numFmtId="0" fontId="61" fillId="0" borderId="69" xfId="0" applyFont="1" applyBorder="1" applyAlignment="1">
      <alignment horizontal="right" vertical="center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63" fillId="0" borderId="0" xfId="0" applyFont="1" applyAlignment="1">
      <alignment horizontal="center" vertical="center"/>
    </xf>
    <xf numFmtId="0" fontId="61" fillId="0" borderId="4" xfId="0" applyFont="1" applyBorder="1" applyAlignment="1">
      <alignment horizontal="right" vertical="center"/>
    </xf>
    <xf numFmtId="0" fontId="61" fillId="0" borderId="5" xfId="0" applyFont="1" applyBorder="1" applyAlignment="1">
      <alignment horizontal="right" vertical="center"/>
    </xf>
    <xf numFmtId="0" fontId="61" fillId="0" borderId="67" xfId="0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49" fontId="17" fillId="0" borderId="25" xfId="0" applyNumberFormat="1" applyFont="1" applyBorder="1" applyAlignment="1">
      <alignment horizontal="center" vertical="center"/>
    </xf>
    <xf numFmtId="14" fontId="17" fillId="0" borderId="25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 wrapText="1"/>
    </xf>
    <xf numFmtId="0" fontId="59" fillId="0" borderId="25" xfId="0" applyFont="1" applyBorder="1" applyAlignment="1" applyProtection="1">
      <alignment horizontal="center" vertical="center" wrapText="1"/>
      <protection locked="0"/>
    </xf>
    <xf numFmtId="0" fontId="58" fillId="0" borderId="25" xfId="0" applyFont="1" applyBorder="1" applyAlignment="1" applyProtection="1">
      <alignment horizontal="center" vertical="top"/>
      <protection locked="0"/>
    </xf>
    <xf numFmtId="0" fontId="16" fillId="0" borderId="25" xfId="0" applyFont="1" applyBorder="1" applyAlignment="1">
      <alignment horizontal="left" vertical="center"/>
    </xf>
    <xf numFmtId="0" fontId="40" fillId="0" borderId="29" xfId="0" applyFont="1" applyBorder="1" applyAlignment="1" applyProtection="1">
      <alignment horizontal="center" vertical="center"/>
      <protection locked="0"/>
    </xf>
    <xf numFmtId="0" fontId="26" fillId="2" borderId="29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71" fillId="0" borderId="35" xfId="0" applyFont="1" applyBorder="1" applyAlignment="1">
      <alignment horizontal="center" vertical="center" wrapText="1"/>
    </xf>
    <xf numFmtId="0" fontId="58" fillId="0" borderId="25" xfId="0" applyFont="1" applyBorder="1" applyAlignment="1" applyProtection="1">
      <alignment horizontal="center" vertical="center"/>
      <protection locked="0"/>
    </xf>
    <xf numFmtId="0" fontId="35" fillId="9" borderId="25" xfId="0" applyFont="1" applyFill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/>
    </xf>
    <xf numFmtId="0" fontId="6" fillId="0" borderId="35" xfId="2" applyFont="1" applyBorder="1" applyAlignment="1">
      <alignment horizontal="center"/>
    </xf>
    <xf numFmtId="0" fontId="47" fillId="0" borderId="35" xfId="2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14" fontId="18" fillId="0" borderId="35" xfId="2" applyNumberFormat="1" applyFont="1" applyBorder="1" applyAlignment="1">
      <alignment horizontal="center" wrapText="1"/>
    </xf>
    <xf numFmtId="0" fontId="14" fillId="0" borderId="35" xfId="2" applyFont="1" applyBorder="1" applyAlignment="1">
      <alignment horizontal="left" vertical="center"/>
    </xf>
    <xf numFmtId="0" fontId="6" fillId="0" borderId="35" xfId="2" applyFont="1" applyBorder="1" applyAlignment="1" applyProtection="1">
      <alignment horizontal="center"/>
      <protection locked="0"/>
    </xf>
    <xf numFmtId="0" fontId="15" fillId="0" borderId="0" xfId="2" applyFont="1" applyAlignment="1">
      <alignment horizontal="center"/>
    </xf>
    <xf numFmtId="0" fontId="15" fillId="0" borderId="35" xfId="2" applyFont="1" applyBorder="1" applyAlignment="1" applyProtection="1">
      <alignment horizontal="center"/>
      <protection locked="0"/>
    </xf>
    <xf numFmtId="0" fontId="6" fillId="0" borderId="31" xfId="2" applyFont="1" applyBorder="1" applyAlignment="1" applyProtection="1">
      <alignment horizontal="center"/>
      <protection locked="0"/>
    </xf>
    <xf numFmtId="0" fontId="14" fillId="0" borderId="35" xfId="2" applyFont="1" applyBorder="1" applyAlignment="1" applyProtection="1">
      <alignment horizontal="center"/>
      <protection locked="0"/>
    </xf>
    <xf numFmtId="0" fontId="14" fillId="0" borderId="35" xfId="2" applyFont="1" applyBorder="1" applyAlignment="1">
      <alignment horizontal="center"/>
    </xf>
    <xf numFmtId="0" fontId="47" fillId="0" borderId="35" xfId="2" applyFont="1" applyBorder="1" applyAlignment="1" applyProtection="1">
      <alignment horizontal="center"/>
      <protection locked="0"/>
    </xf>
    <xf numFmtId="0" fontId="15" fillId="0" borderId="40" xfId="2" applyFont="1" applyBorder="1" applyAlignment="1">
      <alignment horizontal="center"/>
    </xf>
    <xf numFmtId="0" fontId="18" fillId="0" borderId="35" xfId="2" applyFont="1" applyBorder="1" applyAlignment="1">
      <alignment horizontal="center"/>
    </xf>
    <xf numFmtId="0" fontId="15" fillId="0" borderId="0" xfId="2" applyFont="1" applyAlignment="1" applyProtection="1">
      <alignment horizontal="justify" vertical="top" wrapText="1"/>
      <protection locked="0"/>
    </xf>
    <xf numFmtId="0" fontId="15" fillId="0" borderId="35" xfId="2" applyFont="1" applyBorder="1" applyAlignment="1" applyProtection="1">
      <alignment horizontal="left"/>
      <protection locked="0"/>
    </xf>
    <xf numFmtId="0" fontId="15" fillId="0" borderId="0" xfId="2" applyFont="1" applyAlignment="1">
      <alignment horizontal="left" vertical="center"/>
    </xf>
    <xf numFmtId="0" fontId="17" fillId="0" borderId="25" xfId="0" applyFont="1" applyBorder="1" applyAlignment="1" applyProtection="1">
      <alignment horizontal="left" vertical="center"/>
      <protection locked="0"/>
    </xf>
    <xf numFmtId="0" fontId="35" fillId="2" borderId="2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4" fillId="3" borderId="0" xfId="0" applyFont="1" applyFill="1" applyAlignment="1" applyProtection="1">
      <alignment horizontal="center" vertical="center"/>
      <protection locked="0"/>
    </xf>
    <xf numFmtId="0" fontId="5" fillId="3" borderId="6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9" fillId="9" borderId="25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/>
    </xf>
    <xf numFmtId="0" fontId="41" fillId="0" borderId="25" xfId="0" applyFont="1" applyBorder="1" applyAlignment="1" applyProtection="1">
      <alignment horizontal="center" vertical="center"/>
      <protection locked="0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97" fillId="0" borderId="0" xfId="4" applyFont="1" applyAlignment="1">
      <alignment horizontal="center" vertical="center"/>
    </xf>
    <xf numFmtId="0" fontId="98" fillId="0" borderId="0" xfId="0" applyFont="1" applyAlignment="1">
      <alignment horizontal="center" vertical="center"/>
    </xf>
  </cellXfs>
  <cellStyles count="5">
    <cellStyle name="Hyperlink" xfId="4" builtinId="8"/>
    <cellStyle name="Normal" xfId="0" builtinId="0"/>
    <cellStyle name="Normal 2" xfId="2" xr:uid="{134866EF-D337-47F1-B933-2777928B2C9D}"/>
    <cellStyle name="Normal 3" xfId="1" xr:uid="{80CFEEC9-EED7-4443-8E5A-4844CDEB6CDE}"/>
    <cellStyle name="Percent 2" xfId="3" xr:uid="{5DEE2BE4-E2AC-4552-9F54-CFA31D6C6B09}"/>
  </cellStyles>
  <dxfs count="44"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006C3B"/>
      <color rgb="FF00D072"/>
      <color rgb="FF006B3A"/>
      <color rgb="FF008A4C"/>
      <color rgb="FF00E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6" Type="http://schemas.openxmlformats.org/officeDocument/2006/relationships/image" Target="../media/image8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43775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16" b="22794"/>
        <a:stretch/>
      </xdr:blipFill>
      <xdr:spPr>
        <a:xfrm>
          <a:off x="0" y="0"/>
          <a:ext cx="252980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28</xdr:row>
      <xdr:rowOff>77897</xdr:rowOff>
    </xdr:from>
    <xdr:to>
      <xdr:col>1</xdr:col>
      <xdr:colOff>104775</xdr:colOff>
      <xdr:row>30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440597"/>
          <a:ext cx="2514600" cy="417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125015</xdr:colOff>
      <xdr:row>2</xdr:row>
      <xdr:rowOff>59532</xdr:rowOff>
    </xdr:from>
    <xdr:to>
      <xdr:col>4</xdr:col>
      <xdr:colOff>1210865</xdr:colOff>
      <xdr:row>2</xdr:row>
      <xdr:rowOff>381000</xdr:rowOff>
    </xdr:to>
    <xdr:sp macro="[0]!Insertar_DesignRecord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42234" y="619126"/>
          <a:ext cx="1085850" cy="321468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2</xdr:row>
      <xdr:rowOff>452437</xdr:rowOff>
    </xdr:from>
    <xdr:to>
      <xdr:col>4</xdr:col>
      <xdr:colOff>1210865</xdr:colOff>
      <xdr:row>2</xdr:row>
      <xdr:rowOff>773905</xdr:rowOff>
    </xdr:to>
    <xdr:sp macro="[0]!Borrar_DesignRecord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542234" y="1012031"/>
          <a:ext cx="1085850" cy="321468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3</xdr:row>
      <xdr:rowOff>35719</xdr:rowOff>
    </xdr:from>
    <xdr:to>
      <xdr:col>4</xdr:col>
      <xdr:colOff>1210865</xdr:colOff>
      <xdr:row>3</xdr:row>
      <xdr:rowOff>356119</xdr:rowOff>
    </xdr:to>
    <xdr:sp macro="[0]!Insertar_EngineeringChange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542234" y="1571625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136921</xdr:colOff>
      <xdr:row>3</xdr:row>
      <xdr:rowOff>416719</xdr:rowOff>
    </xdr:from>
    <xdr:to>
      <xdr:col>4</xdr:col>
      <xdr:colOff>1222771</xdr:colOff>
      <xdr:row>3</xdr:row>
      <xdr:rowOff>737119</xdr:rowOff>
    </xdr:to>
    <xdr:sp macro="[0]!Borrar_EngineeringChange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554140" y="1952625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4</xdr:row>
      <xdr:rowOff>59531</xdr:rowOff>
    </xdr:from>
    <xdr:to>
      <xdr:col>4</xdr:col>
      <xdr:colOff>1210865</xdr:colOff>
      <xdr:row>4</xdr:row>
      <xdr:rowOff>379931</xdr:rowOff>
    </xdr:to>
    <xdr:sp macro="[0]!Insertar_EngineeringApproval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542234" y="2571750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4</xdr:row>
      <xdr:rowOff>440531</xdr:rowOff>
    </xdr:from>
    <xdr:to>
      <xdr:col>4</xdr:col>
      <xdr:colOff>1210865</xdr:colOff>
      <xdr:row>4</xdr:row>
      <xdr:rowOff>760931</xdr:rowOff>
    </xdr:to>
    <xdr:sp macro="[0]!Borrar_EngineeringApproval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542234" y="2952750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5</xdr:row>
      <xdr:rowOff>47625</xdr:rowOff>
    </xdr:from>
    <xdr:to>
      <xdr:col>4</xdr:col>
      <xdr:colOff>1210865</xdr:colOff>
      <xdr:row>5</xdr:row>
      <xdr:rowOff>368025</xdr:rowOff>
    </xdr:to>
    <xdr:sp macro="[0]!Insertar_DesignFMEA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542234" y="3536156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113109</xdr:colOff>
      <xdr:row>5</xdr:row>
      <xdr:rowOff>428625</xdr:rowOff>
    </xdr:from>
    <xdr:to>
      <xdr:col>4</xdr:col>
      <xdr:colOff>1198959</xdr:colOff>
      <xdr:row>5</xdr:row>
      <xdr:rowOff>749025</xdr:rowOff>
    </xdr:to>
    <xdr:sp macro="[0]!Borrar_DesignFMEA" textlink="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530328" y="3917156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6</xdr:row>
      <xdr:rowOff>35719</xdr:rowOff>
    </xdr:from>
    <xdr:to>
      <xdr:col>4</xdr:col>
      <xdr:colOff>1210865</xdr:colOff>
      <xdr:row>6</xdr:row>
      <xdr:rowOff>356119</xdr:rowOff>
    </xdr:to>
    <xdr:sp macro="[0]!Insertar_ProcessFlow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542234" y="4500563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6</xdr:row>
      <xdr:rowOff>416720</xdr:rowOff>
    </xdr:from>
    <xdr:to>
      <xdr:col>4</xdr:col>
      <xdr:colOff>1210865</xdr:colOff>
      <xdr:row>6</xdr:row>
      <xdr:rowOff>737120</xdr:rowOff>
    </xdr:to>
    <xdr:sp macro="[0]!Borrar_ProcessFlow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542234" y="4881564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7</xdr:row>
      <xdr:rowOff>35718</xdr:rowOff>
    </xdr:from>
    <xdr:to>
      <xdr:col>4</xdr:col>
      <xdr:colOff>1210865</xdr:colOff>
      <xdr:row>7</xdr:row>
      <xdr:rowOff>356118</xdr:rowOff>
    </xdr:to>
    <xdr:sp macro="[0]!Insertar_ProcessFMEA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542234" y="547687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7</xdr:row>
      <xdr:rowOff>428625</xdr:rowOff>
    </xdr:from>
    <xdr:to>
      <xdr:col>4</xdr:col>
      <xdr:colOff>1210865</xdr:colOff>
      <xdr:row>7</xdr:row>
      <xdr:rowOff>749025</xdr:rowOff>
    </xdr:to>
    <xdr:sp macro="[0]!Borrar_ProcessFMEA" textlink="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542234" y="5869781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8</xdr:row>
      <xdr:rowOff>59531</xdr:rowOff>
    </xdr:from>
    <xdr:to>
      <xdr:col>4</xdr:col>
      <xdr:colOff>1210865</xdr:colOff>
      <xdr:row>8</xdr:row>
      <xdr:rowOff>379931</xdr:rowOff>
    </xdr:to>
    <xdr:sp macro="[0]!Insertar_ControlPlan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542234" y="6477000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113109</xdr:colOff>
      <xdr:row>8</xdr:row>
      <xdr:rowOff>452437</xdr:rowOff>
    </xdr:from>
    <xdr:to>
      <xdr:col>4</xdr:col>
      <xdr:colOff>1198959</xdr:colOff>
      <xdr:row>8</xdr:row>
      <xdr:rowOff>772837</xdr:rowOff>
    </xdr:to>
    <xdr:sp macro="[0]!Borrar_ControlPlan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530328" y="6869906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9</xdr:row>
      <xdr:rowOff>47625</xdr:rowOff>
    </xdr:from>
    <xdr:to>
      <xdr:col>4</xdr:col>
      <xdr:colOff>1210865</xdr:colOff>
      <xdr:row>9</xdr:row>
      <xdr:rowOff>368025</xdr:rowOff>
    </xdr:to>
    <xdr:sp macro="[0]!Insertar_MeasurementSystem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4542234" y="7441406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9</xdr:row>
      <xdr:rowOff>428625</xdr:rowOff>
    </xdr:from>
    <xdr:to>
      <xdr:col>4</xdr:col>
      <xdr:colOff>1210865</xdr:colOff>
      <xdr:row>9</xdr:row>
      <xdr:rowOff>749025</xdr:rowOff>
    </xdr:to>
    <xdr:sp macro="[0]!Borrar_MeasurementSystem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542234" y="7822406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10</xdr:row>
      <xdr:rowOff>59531</xdr:rowOff>
    </xdr:from>
    <xdr:to>
      <xdr:col>4</xdr:col>
      <xdr:colOff>1210865</xdr:colOff>
      <xdr:row>10</xdr:row>
      <xdr:rowOff>379931</xdr:rowOff>
    </xdr:to>
    <xdr:sp macro="[0]!Insertar_DimensionalResult" textlink="">
      <xdr:nvSpPr>
        <xdr:cNvPr id="20" name="Rectángulo: esquinas redondeadas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4542234" y="8429625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113108</xdr:colOff>
      <xdr:row>10</xdr:row>
      <xdr:rowOff>440531</xdr:rowOff>
    </xdr:from>
    <xdr:to>
      <xdr:col>4</xdr:col>
      <xdr:colOff>1198958</xdr:colOff>
      <xdr:row>10</xdr:row>
      <xdr:rowOff>760931</xdr:rowOff>
    </xdr:to>
    <xdr:sp macro="[0]!Borrar_DimensionalResult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4530327" y="8810625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11</xdr:row>
      <xdr:rowOff>71437</xdr:rowOff>
    </xdr:from>
    <xdr:to>
      <xdr:col>4</xdr:col>
      <xdr:colOff>1210865</xdr:colOff>
      <xdr:row>11</xdr:row>
      <xdr:rowOff>391837</xdr:rowOff>
    </xdr:to>
    <xdr:sp macro="[0]!Insertar_MaterialResult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4542234" y="9417843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11</xdr:row>
      <xdr:rowOff>452437</xdr:rowOff>
    </xdr:from>
    <xdr:to>
      <xdr:col>4</xdr:col>
      <xdr:colOff>1210865</xdr:colOff>
      <xdr:row>11</xdr:row>
      <xdr:rowOff>772837</xdr:rowOff>
    </xdr:to>
    <xdr:sp macro="[0]!Borrar_MaterialResult" textlink="">
      <xdr:nvSpPr>
        <xdr:cNvPr id="23" name="Rectángulo: esquinas redondeadas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542234" y="9798843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12</xdr:row>
      <xdr:rowOff>59531</xdr:rowOff>
    </xdr:from>
    <xdr:to>
      <xdr:col>4</xdr:col>
      <xdr:colOff>1210865</xdr:colOff>
      <xdr:row>12</xdr:row>
      <xdr:rowOff>379931</xdr:rowOff>
    </xdr:to>
    <xdr:sp macro="[0]!Insertar_ProcessStudies" textlink="">
      <xdr:nvSpPr>
        <xdr:cNvPr id="24" name="Rectángulo: esquinas redondeadas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542234" y="10382250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113109</xdr:colOff>
      <xdr:row>12</xdr:row>
      <xdr:rowOff>440531</xdr:rowOff>
    </xdr:from>
    <xdr:to>
      <xdr:col>4</xdr:col>
      <xdr:colOff>1198959</xdr:colOff>
      <xdr:row>12</xdr:row>
      <xdr:rowOff>760931</xdr:rowOff>
    </xdr:to>
    <xdr:sp macro="[0]!Borrar_ProcessStudies" textlink="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4530328" y="10763250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13</xdr:row>
      <xdr:rowOff>35718</xdr:rowOff>
    </xdr:from>
    <xdr:to>
      <xdr:col>4</xdr:col>
      <xdr:colOff>1210865</xdr:colOff>
      <xdr:row>13</xdr:row>
      <xdr:rowOff>356118</xdr:rowOff>
    </xdr:to>
    <xdr:sp macro="[0]!Insertar_QualifiedLaboratory" textlink="">
      <xdr:nvSpPr>
        <xdr:cNvPr id="26" name="Rectángulo: esquinas redondeadas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542234" y="11334749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113109</xdr:colOff>
      <xdr:row>13</xdr:row>
      <xdr:rowOff>404813</xdr:rowOff>
    </xdr:from>
    <xdr:to>
      <xdr:col>4</xdr:col>
      <xdr:colOff>1198959</xdr:colOff>
      <xdr:row>13</xdr:row>
      <xdr:rowOff>725213</xdr:rowOff>
    </xdr:to>
    <xdr:sp macro="[0]!Borrar_QualifiedLaboratory" textlink="">
      <xdr:nvSpPr>
        <xdr:cNvPr id="27" name="Rectángulo: esquinas redondeadas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530328" y="11703844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14</xdr:row>
      <xdr:rowOff>23813</xdr:rowOff>
    </xdr:from>
    <xdr:to>
      <xdr:col>4</xdr:col>
      <xdr:colOff>1210865</xdr:colOff>
      <xdr:row>14</xdr:row>
      <xdr:rowOff>344213</xdr:rowOff>
    </xdr:to>
    <xdr:sp macro="[0]!Insertar_AAR" textlink="">
      <xdr:nvSpPr>
        <xdr:cNvPr id="28" name="Rectángulo: esquinas redondeadas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4542234" y="12299157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14</xdr:row>
      <xdr:rowOff>392907</xdr:rowOff>
    </xdr:from>
    <xdr:to>
      <xdr:col>4</xdr:col>
      <xdr:colOff>1210865</xdr:colOff>
      <xdr:row>14</xdr:row>
      <xdr:rowOff>713307</xdr:rowOff>
    </xdr:to>
    <xdr:sp macro="[0]!Borrar_AAR" textlink="">
      <xdr:nvSpPr>
        <xdr:cNvPr id="29" name="Rectángulo: esquinas redondeadas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542234" y="12668251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15</xdr:row>
      <xdr:rowOff>35718</xdr:rowOff>
    </xdr:from>
    <xdr:to>
      <xdr:col>4</xdr:col>
      <xdr:colOff>1210865</xdr:colOff>
      <xdr:row>15</xdr:row>
      <xdr:rowOff>356118</xdr:rowOff>
    </xdr:to>
    <xdr:sp macro="[0]!Insertar_SampleProduct" textlink="">
      <xdr:nvSpPr>
        <xdr:cNvPr id="30" name="Rectángulo: esquinas redondeadas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4542234" y="1328737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15</xdr:row>
      <xdr:rowOff>404812</xdr:rowOff>
    </xdr:from>
    <xdr:to>
      <xdr:col>4</xdr:col>
      <xdr:colOff>1210865</xdr:colOff>
      <xdr:row>15</xdr:row>
      <xdr:rowOff>725212</xdr:rowOff>
    </xdr:to>
    <xdr:sp macro="[0]!Borrar_SampleProduct" textlink="">
      <xdr:nvSpPr>
        <xdr:cNvPr id="31" name="Rectángulo: esquinas redondeadas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4542234" y="1365646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16</xdr:row>
      <xdr:rowOff>11906</xdr:rowOff>
    </xdr:from>
    <xdr:to>
      <xdr:col>4</xdr:col>
      <xdr:colOff>1210865</xdr:colOff>
      <xdr:row>16</xdr:row>
      <xdr:rowOff>332306</xdr:rowOff>
    </xdr:to>
    <xdr:sp macro="[0]!Insertar_MasterSample" textlink="">
      <xdr:nvSpPr>
        <xdr:cNvPr id="32" name="Rectángulo: esquinas redondeadas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4542234" y="14239875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125015</xdr:colOff>
      <xdr:row>16</xdr:row>
      <xdr:rowOff>381000</xdr:rowOff>
    </xdr:from>
    <xdr:to>
      <xdr:col>4</xdr:col>
      <xdr:colOff>1210865</xdr:colOff>
      <xdr:row>16</xdr:row>
      <xdr:rowOff>701400</xdr:rowOff>
    </xdr:to>
    <xdr:sp macro="[0]!Borrar_MasterSample" textlink="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4542234" y="14608969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17</xdr:row>
      <xdr:rowOff>119063</xdr:rowOff>
    </xdr:from>
    <xdr:to>
      <xdr:col>4</xdr:col>
      <xdr:colOff>1216818</xdr:colOff>
      <xdr:row>17</xdr:row>
      <xdr:rowOff>439463</xdr:rowOff>
    </xdr:to>
    <xdr:sp macro="[0]!Insertar_MasterGage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548187" y="1532334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17</xdr:row>
      <xdr:rowOff>488157</xdr:rowOff>
    </xdr:from>
    <xdr:to>
      <xdr:col>4</xdr:col>
      <xdr:colOff>1216818</xdr:colOff>
      <xdr:row>17</xdr:row>
      <xdr:rowOff>808557</xdr:rowOff>
    </xdr:to>
    <xdr:sp macro="[0]!Borrar_MasterGage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548187" y="1569243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18</xdr:row>
      <xdr:rowOff>119063</xdr:rowOff>
    </xdr:from>
    <xdr:to>
      <xdr:col>4</xdr:col>
      <xdr:colOff>1216818</xdr:colOff>
      <xdr:row>18</xdr:row>
      <xdr:rowOff>439463</xdr:rowOff>
    </xdr:to>
    <xdr:sp macro="[0]!Insertar_RecordComplianc" textlink="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5364115" y="1530303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18</xdr:row>
      <xdr:rowOff>488157</xdr:rowOff>
    </xdr:from>
    <xdr:to>
      <xdr:col>4</xdr:col>
      <xdr:colOff>1216818</xdr:colOff>
      <xdr:row>18</xdr:row>
      <xdr:rowOff>808557</xdr:rowOff>
    </xdr:to>
    <xdr:sp macro="[0]!Borrar_RecordComplianc" textlink="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5364115" y="1567212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19</xdr:row>
      <xdr:rowOff>119063</xdr:rowOff>
    </xdr:from>
    <xdr:to>
      <xdr:col>4</xdr:col>
      <xdr:colOff>1216818</xdr:colOff>
      <xdr:row>19</xdr:row>
      <xdr:rowOff>439463</xdr:rowOff>
    </xdr:to>
    <xdr:sp macro="[0]!Insertar_PSW" textlink="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5364115" y="1530303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19</xdr:row>
      <xdr:rowOff>488157</xdr:rowOff>
    </xdr:from>
    <xdr:to>
      <xdr:col>4</xdr:col>
      <xdr:colOff>1216818</xdr:colOff>
      <xdr:row>19</xdr:row>
      <xdr:rowOff>808557</xdr:rowOff>
    </xdr:to>
    <xdr:sp macro="[0]!Borrar_PSW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5364115" y="1567212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20</xdr:row>
      <xdr:rowOff>119063</xdr:rowOff>
    </xdr:from>
    <xdr:to>
      <xdr:col>4</xdr:col>
      <xdr:colOff>1216818</xdr:colOff>
      <xdr:row>20</xdr:row>
      <xdr:rowOff>439463</xdr:rowOff>
    </xdr:to>
    <xdr:sp macro="[0]!Insertar_StorageConditions" textlink="">
      <xdr:nvSpPr>
        <xdr:cNvPr id="38" name="Rectángulo: esquinas redondeadas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5364115" y="1530303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20</xdr:row>
      <xdr:rowOff>488157</xdr:rowOff>
    </xdr:from>
    <xdr:to>
      <xdr:col>4</xdr:col>
      <xdr:colOff>1216818</xdr:colOff>
      <xdr:row>20</xdr:row>
      <xdr:rowOff>808557</xdr:rowOff>
    </xdr:to>
    <xdr:sp macro="[0]!Borrar_StorageConditions" textlink="">
      <xdr:nvSpPr>
        <xdr:cNvPr id="39" name="Rectángulo: esquinas redondeadas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5364115" y="1567212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21</xdr:row>
      <xdr:rowOff>119063</xdr:rowOff>
    </xdr:from>
    <xdr:to>
      <xdr:col>4</xdr:col>
      <xdr:colOff>1216818</xdr:colOff>
      <xdr:row>21</xdr:row>
      <xdr:rowOff>439463</xdr:rowOff>
    </xdr:to>
    <xdr:sp macro="[0]!Insertar_MaterialCerts" textlink="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5364115" y="1530303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21</xdr:row>
      <xdr:rowOff>488157</xdr:rowOff>
    </xdr:from>
    <xdr:to>
      <xdr:col>4</xdr:col>
      <xdr:colOff>1216818</xdr:colOff>
      <xdr:row>21</xdr:row>
      <xdr:rowOff>808557</xdr:rowOff>
    </xdr:to>
    <xdr:sp macro="[0]!Borrar_MaterialCerts" textlink="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5364115" y="1567212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22</xdr:row>
      <xdr:rowOff>119063</xdr:rowOff>
    </xdr:from>
    <xdr:to>
      <xdr:col>4</xdr:col>
      <xdr:colOff>1216818</xdr:colOff>
      <xdr:row>22</xdr:row>
      <xdr:rowOff>439463</xdr:rowOff>
    </xdr:to>
    <xdr:sp macro="[0]!Insertar_PreventiveMaintenancePlan" textlink="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5364115" y="1530303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22</xdr:row>
      <xdr:rowOff>488157</xdr:rowOff>
    </xdr:from>
    <xdr:to>
      <xdr:col>4</xdr:col>
      <xdr:colOff>1216818</xdr:colOff>
      <xdr:row>22</xdr:row>
      <xdr:rowOff>808557</xdr:rowOff>
    </xdr:to>
    <xdr:sp macro="[0]!Borrar_PreventiveMaintenancePlan" textlink="">
      <xdr:nvSpPr>
        <xdr:cNvPr id="43" name="Rectángulo: esquinas redondeadas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364115" y="1567212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23</xdr:row>
      <xdr:rowOff>119063</xdr:rowOff>
    </xdr:from>
    <xdr:to>
      <xdr:col>4</xdr:col>
      <xdr:colOff>1216818</xdr:colOff>
      <xdr:row>23</xdr:row>
      <xdr:rowOff>439463</xdr:rowOff>
    </xdr:to>
    <xdr:sp macro="[0]!Insertar_OperatorWork" textlink="">
      <xdr:nvSpPr>
        <xdr:cNvPr id="44" name="Rectángulo: esquinas redondeadas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5364115" y="1530303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23</xdr:row>
      <xdr:rowOff>488157</xdr:rowOff>
    </xdr:from>
    <xdr:to>
      <xdr:col>4</xdr:col>
      <xdr:colOff>1216818</xdr:colOff>
      <xdr:row>23</xdr:row>
      <xdr:rowOff>808557</xdr:rowOff>
    </xdr:to>
    <xdr:sp macro="[0]!Borrar_OperatorWork" textlink="">
      <xdr:nvSpPr>
        <xdr:cNvPr id="45" name="Rectángulo: esquinas redondeadas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5364115" y="1567212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24</xdr:row>
      <xdr:rowOff>119063</xdr:rowOff>
    </xdr:from>
    <xdr:to>
      <xdr:col>4</xdr:col>
      <xdr:colOff>1216818</xdr:colOff>
      <xdr:row>24</xdr:row>
      <xdr:rowOff>439463</xdr:rowOff>
    </xdr:to>
    <xdr:sp macro="[0]!Insertar_IMDSCompletion" textlink="">
      <xdr:nvSpPr>
        <xdr:cNvPr id="46" name="Rectángulo: esquinas redondeadas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5364115" y="1530303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24</xdr:row>
      <xdr:rowOff>488157</xdr:rowOff>
    </xdr:from>
    <xdr:to>
      <xdr:col>4</xdr:col>
      <xdr:colOff>1216818</xdr:colOff>
      <xdr:row>24</xdr:row>
      <xdr:rowOff>808557</xdr:rowOff>
    </xdr:to>
    <xdr:sp macro="[0]!Borrar_IMDSCompletion" textlink="">
      <xdr:nvSpPr>
        <xdr:cNvPr id="47" name="Rectángulo: esquinas redondeadas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364115" y="1567212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25</xdr:row>
      <xdr:rowOff>119063</xdr:rowOff>
    </xdr:from>
    <xdr:to>
      <xdr:col>4</xdr:col>
      <xdr:colOff>1216818</xdr:colOff>
      <xdr:row>25</xdr:row>
      <xdr:rowOff>439463</xdr:rowOff>
    </xdr:to>
    <xdr:sp macro="[0]!Insertar_PackagingStandard" textlink="">
      <xdr:nvSpPr>
        <xdr:cNvPr id="48" name="Rectángulo: esquinas redondeadas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5364115" y="1530303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25</xdr:row>
      <xdr:rowOff>488157</xdr:rowOff>
    </xdr:from>
    <xdr:to>
      <xdr:col>4</xdr:col>
      <xdr:colOff>1216818</xdr:colOff>
      <xdr:row>25</xdr:row>
      <xdr:rowOff>808557</xdr:rowOff>
    </xdr:to>
    <xdr:sp macro="[0]!Borrar_PackagingStandard" textlink="">
      <xdr:nvSpPr>
        <xdr:cNvPr id="49" name="Rectángulo: esquinas redondeadas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5364115" y="1567212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26</xdr:row>
      <xdr:rowOff>119063</xdr:rowOff>
    </xdr:from>
    <xdr:to>
      <xdr:col>4</xdr:col>
      <xdr:colOff>1216818</xdr:colOff>
      <xdr:row>26</xdr:row>
      <xdr:rowOff>439463</xdr:rowOff>
    </xdr:to>
    <xdr:sp macro="[0]!Insertar_InspectionPlan" textlink="">
      <xdr:nvSpPr>
        <xdr:cNvPr id="50" name="Rectángulo: esquinas redondeadas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5364115" y="1530303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26</xdr:row>
      <xdr:rowOff>488157</xdr:rowOff>
    </xdr:from>
    <xdr:to>
      <xdr:col>4</xdr:col>
      <xdr:colOff>1216818</xdr:colOff>
      <xdr:row>26</xdr:row>
      <xdr:rowOff>808557</xdr:rowOff>
    </xdr:to>
    <xdr:sp macro="[0]!Borrar_InspectionPlan" textlink="">
      <xdr:nvSpPr>
        <xdr:cNvPr id="51" name="Rectángulo: esquinas redondeadas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5364115" y="1567212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27</xdr:row>
      <xdr:rowOff>119063</xdr:rowOff>
    </xdr:from>
    <xdr:to>
      <xdr:col>4</xdr:col>
      <xdr:colOff>1216818</xdr:colOff>
      <xdr:row>27</xdr:row>
      <xdr:rowOff>439463</xdr:rowOff>
    </xdr:to>
    <xdr:sp macro="[0]!Insertar_ISO" textlink="">
      <xdr:nvSpPr>
        <xdr:cNvPr id="52" name="Rectángulo: esquinas redondeadas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5364115" y="1530303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27</xdr:row>
      <xdr:rowOff>488157</xdr:rowOff>
    </xdr:from>
    <xdr:to>
      <xdr:col>4</xdr:col>
      <xdr:colOff>1216818</xdr:colOff>
      <xdr:row>27</xdr:row>
      <xdr:rowOff>808557</xdr:rowOff>
    </xdr:to>
    <xdr:sp macro="[0]!Borrar_ISO" textlink="">
      <xdr:nvSpPr>
        <xdr:cNvPr id="53" name="Rectángulo: esquinas redondeadas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5364115" y="1567212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28</xdr:row>
      <xdr:rowOff>119063</xdr:rowOff>
    </xdr:from>
    <xdr:to>
      <xdr:col>4</xdr:col>
      <xdr:colOff>1216818</xdr:colOff>
      <xdr:row>28</xdr:row>
      <xdr:rowOff>439463</xdr:rowOff>
    </xdr:to>
    <xdr:sp macro="[0]!Insertar_Subcontractors" textlink="">
      <xdr:nvSpPr>
        <xdr:cNvPr id="54" name="Rectángulo: esquinas redondeadas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5364115" y="15303034"/>
          <a:ext cx="1085850" cy="320400"/>
        </a:xfrm>
        <a:prstGeom prst="roundRect">
          <a:avLst/>
        </a:prstGeom>
        <a:solidFill>
          <a:srgbClr val="006C3B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Insert </a:t>
          </a:r>
          <a:endParaRPr lang="es-ES" sz="1100" b="1"/>
        </a:p>
      </xdr:txBody>
    </xdr:sp>
    <xdr:clientData/>
  </xdr:twoCellAnchor>
  <xdr:twoCellAnchor>
    <xdr:from>
      <xdr:col>4</xdr:col>
      <xdr:colOff>130968</xdr:colOff>
      <xdr:row>28</xdr:row>
      <xdr:rowOff>488157</xdr:rowOff>
    </xdr:from>
    <xdr:to>
      <xdr:col>4</xdr:col>
      <xdr:colOff>1216818</xdr:colOff>
      <xdr:row>28</xdr:row>
      <xdr:rowOff>808557</xdr:rowOff>
    </xdr:to>
    <xdr:sp macro="[0]!Borrar_Subcontractors" textlink="">
      <xdr:nvSpPr>
        <xdr:cNvPr id="55" name="Rectángulo: esquinas redondeadas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5364115" y="15672128"/>
          <a:ext cx="1085850" cy="32040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Delete</a:t>
          </a:r>
          <a:endParaRPr lang="es-E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90890</xdr:colOff>
      <xdr:row>20</xdr:row>
      <xdr:rowOff>62877</xdr:rowOff>
    </xdr:from>
    <xdr:to>
      <xdr:col>3</xdr:col>
      <xdr:colOff>329949</xdr:colOff>
      <xdr:row>20</xdr:row>
      <xdr:rowOff>353606</xdr:rowOff>
    </xdr:to>
    <xdr:sp macro="" textlink="">
      <xdr:nvSpPr>
        <xdr:cNvPr id="3" name="Diamond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678390" y="5354544"/>
          <a:ext cx="239059" cy="290729"/>
        </a:xfrm>
        <a:prstGeom prst="diamond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4</xdr:col>
      <xdr:colOff>120776</xdr:colOff>
      <xdr:row>20</xdr:row>
      <xdr:rowOff>92760</xdr:rowOff>
    </xdr:from>
    <xdr:to>
      <xdr:col>4</xdr:col>
      <xdr:colOff>322482</xdr:colOff>
      <xdr:row>20</xdr:row>
      <xdr:rowOff>323725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2163359" y="5384427"/>
          <a:ext cx="201706" cy="23096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5</xdr:col>
      <xdr:colOff>113304</xdr:colOff>
      <xdr:row>20</xdr:row>
      <xdr:rowOff>62877</xdr:rowOff>
    </xdr:from>
    <xdr:to>
      <xdr:col>5</xdr:col>
      <xdr:colOff>337422</xdr:colOff>
      <xdr:row>20</xdr:row>
      <xdr:rowOff>331195</xdr:rowOff>
    </xdr:to>
    <xdr:sp macro="" textlink="">
      <xdr:nvSpPr>
        <xdr:cNvPr id="5" name="Isosceles Triangle 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2610971" y="5354544"/>
          <a:ext cx="224118" cy="268318"/>
        </a:xfrm>
        <a:prstGeom prst="triangl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6</xdr:col>
      <xdr:colOff>83422</xdr:colOff>
      <xdr:row>20</xdr:row>
      <xdr:rowOff>77818</xdr:rowOff>
    </xdr:from>
    <xdr:to>
      <xdr:col>6</xdr:col>
      <xdr:colOff>326039</xdr:colOff>
      <xdr:row>20</xdr:row>
      <xdr:rowOff>314921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3036172" y="5369485"/>
          <a:ext cx="242617" cy="237103"/>
        </a:xfrm>
        <a:prstGeom prst="rect">
          <a:avLst/>
        </a:prstGeom>
        <a:solidFill>
          <a:srgbClr val="FFFFFF"/>
        </a:solidFill>
        <a:ln w="12700">
          <a:solidFill>
            <a:schemeClr val="tx1"/>
          </a:solidFill>
          <a:miter lim="800000"/>
          <a:headEnd/>
          <a:tailEnd type="none" w="sm" len="med"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  <a:endParaRPr lang="en-US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7</xdr:col>
      <xdr:colOff>68484</xdr:colOff>
      <xdr:row>20</xdr:row>
      <xdr:rowOff>62878</xdr:rowOff>
    </xdr:from>
    <xdr:to>
      <xdr:col>7</xdr:col>
      <xdr:colOff>337424</xdr:colOff>
      <xdr:row>20</xdr:row>
      <xdr:rowOff>346137</xdr:rowOff>
    </xdr:to>
    <xdr:sp macro="" textlink="">
      <xdr:nvSpPr>
        <xdr:cNvPr id="7" name="Pentagon 5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476317" y="5354545"/>
          <a:ext cx="268940" cy="283259"/>
        </a:xfrm>
        <a:prstGeom prst="pentag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8</xdr:col>
      <xdr:colOff>68482</xdr:colOff>
      <xdr:row>20</xdr:row>
      <xdr:rowOff>62875</xdr:rowOff>
    </xdr:from>
    <xdr:to>
      <xdr:col>8</xdr:col>
      <xdr:colOff>358056</xdr:colOff>
      <xdr:row>20</xdr:row>
      <xdr:rowOff>344801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931399" y="5354542"/>
          <a:ext cx="289574" cy="281926"/>
        </a:xfrm>
        <a:prstGeom prst="octagon">
          <a:avLst>
            <a:gd name="adj" fmla="val 2928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 type="none" w="sm" len="med"/>
        </a:ln>
      </xdr:spPr>
    </xdr:sp>
    <xdr:clientData/>
  </xdr:twoCellAnchor>
  <xdr:twoCellAnchor editAs="oneCell">
    <xdr:from>
      <xdr:col>13</xdr:col>
      <xdr:colOff>592668</xdr:colOff>
      <xdr:row>8</xdr:row>
      <xdr:rowOff>30126</xdr:rowOff>
    </xdr:from>
    <xdr:to>
      <xdr:col>15</xdr:col>
      <xdr:colOff>2405106</xdr:colOff>
      <xdr:row>17</xdr:row>
      <xdr:rowOff>52917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1" y="1935126"/>
          <a:ext cx="6701938" cy="1737291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11</xdr:row>
      <xdr:rowOff>158751</xdr:rowOff>
    </xdr:from>
    <xdr:to>
      <xdr:col>6</xdr:col>
      <xdr:colOff>82224</xdr:colOff>
      <xdr:row>13</xdr:row>
      <xdr:rowOff>158750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7" y="2635251"/>
          <a:ext cx="410307" cy="380999"/>
        </a:xfrm>
        <a:prstGeom prst="rect">
          <a:avLst/>
        </a:prstGeom>
      </xdr:spPr>
    </xdr:pic>
    <xdr:clientData/>
  </xdr:twoCellAnchor>
  <xdr:twoCellAnchor editAs="oneCell">
    <xdr:from>
      <xdr:col>3</xdr:col>
      <xdr:colOff>277001</xdr:colOff>
      <xdr:row>11</xdr:row>
      <xdr:rowOff>181750</xdr:rowOff>
    </xdr:from>
    <xdr:to>
      <xdr:col>4</xdr:col>
      <xdr:colOff>444502</xdr:colOff>
      <xdr:row>13</xdr:row>
      <xdr:rowOff>123863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501" y="2658250"/>
          <a:ext cx="622584" cy="323113"/>
        </a:xfrm>
        <a:prstGeom prst="rect">
          <a:avLst/>
        </a:prstGeom>
      </xdr:spPr>
    </xdr:pic>
    <xdr:clientData/>
  </xdr:twoCellAnchor>
  <xdr:twoCellAnchor editAs="oneCell">
    <xdr:from>
      <xdr:col>1</xdr:col>
      <xdr:colOff>680999</xdr:colOff>
      <xdr:row>11</xdr:row>
      <xdr:rowOff>162416</xdr:rowOff>
    </xdr:from>
    <xdr:to>
      <xdr:col>3</xdr:col>
      <xdr:colOff>168351</xdr:colOff>
      <xdr:row>13</xdr:row>
      <xdr:rowOff>148166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499" y="2638916"/>
          <a:ext cx="630352" cy="3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79583</xdr:colOff>
      <xdr:row>11</xdr:row>
      <xdr:rowOff>143083</xdr:rowOff>
    </xdr:from>
    <xdr:to>
      <xdr:col>1</xdr:col>
      <xdr:colOff>559136</xdr:colOff>
      <xdr:row>13</xdr:row>
      <xdr:rowOff>158750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083" y="2619583"/>
          <a:ext cx="479553" cy="396667"/>
        </a:xfrm>
        <a:prstGeom prst="rect">
          <a:avLst/>
        </a:prstGeom>
      </xdr:spPr>
    </xdr:pic>
    <xdr:clientData/>
  </xdr:twoCellAnchor>
  <xdr:twoCellAnchor editAs="oneCell">
    <xdr:from>
      <xdr:col>0</xdr:col>
      <xdr:colOff>377750</xdr:colOff>
      <xdr:row>9</xdr:row>
      <xdr:rowOff>81417</xdr:rowOff>
    </xdr:from>
    <xdr:to>
      <xdr:col>3</xdr:col>
      <xdr:colOff>75134</xdr:colOff>
      <xdr:row>11</xdr:row>
      <xdr:rowOff>95251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750" y="2176917"/>
          <a:ext cx="1284884" cy="394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</xdr:row>
          <xdr:rowOff>381000</xdr:rowOff>
        </xdr:from>
        <xdr:to>
          <xdr:col>6</xdr:col>
          <xdr:colOff>107950</xdr:colOff>
          <xdr:row>8</xdr:row>
          <xdr:rowOff>12700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11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203200</xdr:rowOff>
        </xdr:from>
        <xdr:to>
          <xdr:col>3</xdr:col>
          <xdr:colOff>438150</xdr:colOff>
          <xdr:row>9</xdr:row>
          <xdr:rowOff>38100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11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508000</xdr:colOff>
          <xdr:row>6</xdr:row>
          <xdr:rowOff>317500</xdr:rowOff>
        </xdr:from>
        <xdr:to>
          <xdr:col>9</xdr:col>
          <xdr:colOff>793750</xdr:colOff>
          <xdr:row>8</xdr:row>
          <xdr:rowOff>88900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11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508000</xdr:colOff>
          <xdr:row>7</xdr:row>
          <xdr:rowOff>203200</xdr:rowOff>
        </xdr:from>
        <xdr:to>
          <xdr:col>9</xdr:col>
          <xdr:colOff>774700</xdr:colOff>
          <xdr:row>9</xdr:row>
          <xdr:rowOff>38100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11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203200</xdr:colOff>
          <xdr:row>6</xdr:row>
          <xdr:rowOff>317500</xdr:rowOff>
        </xdr:from>
        <xdr:to>
          <xdr:col>14</xdr:col>
          <xdr:colOff>488950</xdr:colOff>
          <xdr:row>8</xdr:row>
          <xdr:rowOff>88900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11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203200</xdr:colOff>
          <xdr:row>7</xdr:row>
          <xdr:rowOff>203200</xdr:rowOff>
        </xdr:from>
        <xdr:to>
          <xdr:col>14</xdr:col>
          <xdr:colOff>488950</xdr:colOff>
          <xdr:row>9</xdr:row>
          <xdr:rowOff>38100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11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50</xdr:row>
          <xdr:rowOff>12700</xdr:rowOff>
        </xdr:from>
        <xdr:to>
          <xdr:col>9</xdr:col>
          <xdr:colOff>184150</xdr:colOff>
          <xdr:row>51</xdr:row>
          <xdr:rowOff>12700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279400</xdr:colOff>
          <xdr:row>50</xdr:row>
          <xdr:rowOff>12700</xdr:rowOff>
        </xdr:from>
        <xdr:to>
          <xdr:col>10</xdr:col>
          <xdr:colOff>241300</xdr:colOff>
          <xdr:row>51</xdr:row>
          <xdr:rowOff>12700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1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49</xdr:row>
          <xdr:rowOff>19050</xdr:rowOff>
        </xdr:from>
        <xdr:to>
          <xdr:col>6</xdr:col>
          <xdr:colOff>203200</xdr:colOff>
          <xdr:row>50</xdr:row>
          <xdr:rowOff>19050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13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dimensional measurements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49</xdr:row>
          <xdr:rowOff>12700</xdr:rowOff>
        </xdr:from>
        <xdr:to>
          <xdr:col>9</xdr:col>
          <xdr:colOff>298450</xdr:colOff>
          <xdr:row>50</xdr:row>
          <xdr:rowOff>12700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1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material and functional tests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49</xdr:row>
          <xdr:rowOff>12700</xdr:rowOff>
        </xdr:from>
        <xdr:to>
          <xdr:col>13</xdr:col>
          <xdr:colOff>165100</xdr:colOff>
          <xdr:row>50</xdr:row>
          <xdr:rowOff>12700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1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appearance criteria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241300</xdr:colOff>
          <xdr:row>49</xdr:row>
          <xdr:rowOff>12700</xdr:rowOff>
        </xdr:from>
        <xdr:to>
          <xdr:col>16</xdr:col>
          <xdr:colOff>165100</xdr:colOff>
          <xdr:row>50</xdr:row>
          <xdr:rowOff>12700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1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statistical process package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9</xdr:row>
          <xdr:rowOff>50800</xdr:rowOff>
        </xdr:from>
        <xdr:to>
          <xdr:col>8</xdr:col>
          <xdr:colOff>107950</xdr:colOff>
          <xdr:row>10</xdr:row>
          <xdr:rowOff>107950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1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9</xdr:row>
          <xdr:rowOff>50800</xdr:rowOff>
        </xdr:from>
        <xdr:to>
          <xdr:col>9</xdr:col>
          <xdr:colOff>107950</xdr:colOff>
          <xdr:row>10</xdr:row>
          <xdr:rowOff>107950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1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27</xdr:row>
          <xdr:rowOff>0</xdr:rowOff>
        </xdr:from>
        <xdr:to>
          <xdr:col>13</xdr:col>
          <xdr:colOff>127000</xdr:colOff>
          <xdr:row>28</xdr:row>
          <xdr:rowOff>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13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27</xdr:row>
          <xdr:rowOff>0</xdr:rowOff>
        </xdr:from>
        <xdr:to>
          <xdr:col>14</xdr:col>
          <xdr:colOff>107950</xdr:colOff>
          <xdr:row>28</xdr:row>
          <xdr:rowOff>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13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32</xdr:row>
          <xdr:rowOff>31750</xdr:rowOff>
        </xdr:from>
        <xdr:to>
          <xdr:col>12</xdr:col>
          <xdr:colOff>184150</xdr:colOff>
          <xdr:row>33</xdr:row>
          <xdr:rowOff>12700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13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146050</xdr:colOff>
          <xdr:row>32</xdr:row>
          <xdr:rowOff>31750</xdr:rowOff>
        </xdr:from>
        <xdr:to>
          <xdr:col>13</xdr:col>
          <xdr:colOff>146050</xdr:colOff>
          <xdr:row>33</xdr:row>
          <xdr:rowOff>12700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13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71</xdr:row>
          <xdr:rowOff>0</xdr:rowOff>
        </xdr:from>
        <xdr:to>
          <xdr:col>7</xdr:col>
          <xdr:colOff>69850</xdr:colOff>
          <xdr:row>72</xdr:row>
          <xdr:rowOff>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13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71</xdr:row>
          <xdr:rowOff>0</xdr:rowOff>
        </xdr:from>
        <xdr:to>
          <xdr:col>9</xdr:col>
          <xdr:colOff>152400</xdr:colOff>
          <xdr:row>72</xdr:row>
          <xdr:rowOff>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13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Rejected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71</xdr:row>
          <xdr:rowOff>0</xdr:rowOff>
        </xdr:from>
        <xdr:to>
          <xdr:col>10</xdr:col>
          <xdr:colOff>222250</xdr:colOff>
          <xdr:row>72</xdr:row>
          <xdr:rowOff>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13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32</xdr:row>
          <xdr:rowOff>31750</xdr:rowOff>
        </xdr:from>
        <xdr:to>
          <xdr:col>14</xdr:col>
          <xdr:colOff>127000</xdr:colOff>
          <xdr:row>33</xdr:row>
          <xdr:rowOff>12700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13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62</xdr:row>
          <xdr:rowOff>0</xdr:rowOff>
        </xdr:from>
        <xdr:to>
          <xdr:col>10</xdr:col>
          <xdr:colOff>146050</xdr:colOff>
          <xdr:row>63</xdr:row>
          <xdr:rowOff>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13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62</xdr:row>
          <xdr:rowOff>0</xdr:rowOff>
        </xdr:from>
        <xdr:to>
          <xdr:col>11</xdr:col>
          <xdr:colOff>203200</xdr:colOff>
          <xdr:row>63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13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62</xdr:row>
          <xdr:rowOff>0</xdr:rowOff>
        </xdr:from>
        <xdr:to>
          <xdr:col>12</xdr:col>
          <xdr:colOff>260350</xdr:colOff>
          <xdr:row>63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13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39</xdr:row>
          <xdr:rowOff>19050</xdr:rowOff>
        </xdr:from>
        <xdr:to>
          <xdr:col>12</xdr:col>
          <xdr:colOff>279400</xdr:colOff>
          <xdr:row>40</xdr:row>
          <xdr:rowOff>50800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13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38</xdr:row>
          <xdr:rowOff>12700</xdr:rowOff>
        </xdr:from>
        <xdr:to>
          <xdr:col>12</xdr:col>
          <xdr:colOff>279400</xdr:colOff>
          <xdr:row>39</xdr:row>
          <xdr:rowOff>38100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13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37</xdr:row>
          <xdr:rowOff>0</xdr:rowOff>
        </xdr:from>
        <xdr:to>
          <xdr:col>12</xdr:col>
          <xdr:colOff>279400</xdr:colOff>
          <xdr:row>38</xdr:row>
          <xdr:rowOff>38100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13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35</xdr:row>
          <xdr:rowOff>165100</xdr:rowOff>
        </xdr:from>
        <xdr:to>
          <xdr:col>12</xdr:col>
          <xdr:colOff>279400</xdr:colOff>
          <xdr:row>37</xdr:row>
          <xdr:rowOff>31750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13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34</xdr:row>
          <xdr:rowOff>152400</xdr:rowOff>
        </xdr:from>
        <xdr:to>
          <xdr:col>12</xdr:col>
          <xdr:colOff>279400</xdr:colOff>
          <xdr:row>36</xdr:row>
          <xdr:rowOff>19050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13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34</xdr:row>
          <xdr:rowOff>156631</xdr:rowOff>
        </xdr:from>
        <xdr:to>
          <xdr:col>3</xdr:col>
          <xdr:colOff>0</xdr:colOff>
          <xdr:row>40</xdr:row>
          <xdr:rowOff>38100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1300-000005000000}"/>
                </a:ext>
              </a:extLst>
            </xdr:cNvPr>
            <xdr:cNvGrpSpPr/>
          </xdr:nvGrpSpPr>
          <xdr:grpSpPr>
            <a:xfrm>
              <a:off x="571500" y="4728631"/>
              <a:ext cx="285750" cy="833969"/>
              <a:chOff x="533400" y="4833421"/>
              <a:chExt cx="266700" cy="729175"/>
            </a:xfrm>
          </xdr:grpSpPr>
          <xdr:sp macro="" textlink="">
            <xdr:nvSpPr>
              <xdr:cNvPr id="19482" name="Check Box 26" hidden="1">
                <a:extLst>
                  <a:ext uri="{63B3BB69-23CF-44E3-9099-C40C66FF867C}">
                    <a14:compatExt spid="_x0000_s19482"/>
                  </a:ext>
                  <a:ext uri="{FF2B5EF4-FFF2-40B4-BE49-F238E27FC236}">
                    <a16:creationId xmlns:a16="http://schemas.microsoft.com/office/drawing/2014/main" id="{00000000-0008-0000-1300-00001A4C0000}"/>
                  </a:ext>
                </a:extLst>
              </xdr:cNvPr>
              <xdr:cNvSpPr/>
            </xdr:nvSpPr>
            <xdr:spPr bwMode="auto">
              <a:xfrm>
                <a:off x="533400" y="5400672"/>
                <a:ext cx="266700" cy="1619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000000" mc:Ignorable="a14" a14:legacySpreadsheetColorIndex="64"/>
                    </a:solidFill>
                  </a14:hiddenFill>
                </a:ext>
                <a:ext uri="{91240B29-F687-4F45-9708-019B960494DF}">
                  <a14:hiddenLine w="1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83" name="Check Box 27" hidden="1">
                <a:extLst>
                  <a:ext uri="{63B3BB69-23CF-44E3-9099-C40C66FF867C}">
                    <a14:compatExt spid="_x0000_s19483"/>
                  </a:ext>
                  <a:ext uri="{FF2B5EF4-FFF2-40B4-BE49-F238E27FC236}">
                    <a16:creationId xmlns:a16="http://schemas.microsoft.com/office/drawing/2014/main" id="{00000000-0008-0000-1300-00001B4C0000}"/>
                  </a:ext>
                </a:extLst>
              </xdr:cNvPr>
              <xdr:cNvSpPr/>
            </xdr:nvSpPr>
            <xdr:spPr bwMode="auto">
              <a:xfrm>
                <a:off x="533400" y="5258856"/>
                <a:ext cx="2667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000000" mc:Ignorable="a14" a14:legacySpreadsheetColorIndex="64"/>
                    </a:solidFill>
                  </a14:hiddenFill>
                </a:ext>
                <a:ext uri="{91240B29-F687-4F45-9708-019B960494DF}">
                  <a14:hiddenLine w="1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84" name="Check Box 28" hidden="1">
                <a:extLst>
                  <a:ext uri="{63B3BB69-23CF-44E3-9099-C40C66FF867C}">
                    <a14:compatExt spid="_x0000_s19484"/>
                  </a:ext>
                  <a:ext uri="{FF2B5EF4-FFF2-40B4-BE49-F238E27FC236}">
                    <a16:creationId xmlns:a16="http://schemas.microsoft.com/office/drawing/2014/main" id="{00000000-0008-0000-1300-00001C4C0000}"/>
                  </a:ext>
                </a:extLst>
              </xdr:cNvPr>
              <xdr:cNvSpPr/>
            </xdr:nvSpPr>
            <xdr:spPr bwMode="auto">
              <a:xfrm>
                <a:off x="533400" y="5117040"/>
                <a:ext cx="2667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000000" mc:Ignorable="a14" a14:legacySpreadsheetColorIndex="64"/>
                    </a:solidFill>
                  </a14:hiddenFill>
                </a:ext>
                <a:ext uri="{91240B29-F687-4F45-9708-019B960494DF}">
                  <a14:hiddenLine w="1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85" name="Check Box 29" hidden="1">
                <a:extLst>
                  <a:ext uri="{63B3BB69-23CF-44E3-9099-C40C66FF867C}">
                    <a14:compatExt spid="_x0000_s19485"/>
                  </a:ext>
                  <a:ext uri="{FF2B5EF4-FFF2-40B4-BE49-F238E27FC236}">
                    <a16:creationId xmlns:a16="http://schemas.microsoft.com/office/drawing/2014/main" id="{00000000-0008-0000-1300-00001D4C0000}"/>
                  </a:ext>
                </a:extLst>
              </xdr:cNvPr>
              <xdr:cNvSpPr/>
            </xdr:nvSpPr>
            <xdr:spPr bwMode="auto">
              <a:xfrm>
                <a:off x="533400" y="4975224"/>
                <a:ext cx="2667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000000" mc:Ignorable="a14" a14:legacySpreadsheetColorIndex="64"/>
                    </a:solidFill>
                  </a14:hiddenFill>
                </a:ext>
                <a:ext uri="{91240B29-F687-4F45-9708-019B960494DF}">
                  <a14:hiddenLine w="1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86" name="Check Box 30" hidden="1">
                <a:extLst>
                  <a:ext uri="{63B3BB69-23CF-44E3-9099-C40C66FF867C}">
                    <a14:compatExt spid="_x0000_s19486"/>
                  </a:ext>
                  <a:ext uri="{FF2B5EF4-FFF2-40B4-BE49-F238E27FC236}">
                    <a16:creationId xmlns:a16="http://schemas.microsoft.com/office/drawing/2014/main" id="{00000000-0008-0000-1300-00001E4C0000}"/>
                  </a:ext>
                </a:extLst>
              </xdr:cNvPr>
              <xdr:cNvSpPr/>
            </xdr:nvSpPr>
            <xdr:spPr bwMode="auto">
              <a:xfrm>
                <a:off x="533400" y="4833421"/>
                <a:ext cx="2571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000000" mc:Ignorable="a14" a14:legacySpreadsheetColorIndex="64"/>
                    </a:solidFill>
                  </a14:hiddenFill>
                </a:ext>
                <a:ext uri="{91240B29-F687-4F45-9708-019B960494DF}">
                  <a14:hiddenLine w="1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174426</xdr:colOff>
          <xdr:row>42</xdr:row>
          <xdr:rowOff>9526</xdr:rowOff>
        </xdr:from>
        <xdr:to>
          <xdr:col>3</xdr:col>
          <xdr:colOff>2976</xdr:colOff>
          <xdr:row>47</xdr:row>
          <xdr:rowOff>38099</xdr:rowOff>
        </xdr:to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00000000-0008-0000-1300-000008000000}"/>
                </a:ext>
              </a:extLst>
            </xdr:cNvPr>
            <xdr:cNvGrpSpPr/>
          </xdr:nvGrpSpPr>
          <xdr:grpSpPr>
            <a:xfrm>
              <a:off x="574476" y="5857876"/>
              <a:ext cx="285750" cy="822323"/>
              <a:chOff x="536376" y="5895981"/>
              <a:chExt cx="266700" cy="809611"/>
            </a:xfrm>
          </xdr:grpSpPr>
          <xdr:sp macro="" textlink="">
            <xdr:nvSpPr>
              <xdr:cNvPr id="19487" name="Check Box 31" hidden="1">
                <a:extLst>
                  <a:ext uri="{63B3BB69-23CF-44E3-9099-C40C66FF867C}">
                    <a14:compatExt spid="_x0000_s19487"/>
                  </a:ext>
                  <a:ext uri="{FF2B5EF4-FFF2-40B4-BE49-F238E27FC236}">
                    <a16:creationId xmlns:a16="http://schemas.microsoft.com/office/drawing/2014/main" id="{00000000-0008-0000-1300-00001F4C0000}"/>
                  </a:ext>
                </a:extLst>
              </xdr:cNvPr>
              <xdr:cNvSpPr/>
            </xdr:nvSpPr>
            <xdr:spPr bwMode="auto">
              <a:xfrm>
                <a:off x="536376" y="6543669"/>
                <a:ext cx="266700" cy="1619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000000" mc:Ignorable="a14" a14:legacySpreadsheetColorIndex="64"/>
                    </a:solidFill>
                  </a14:hiddenFill>
                </a:ext>
                <a:ext uri="{91240B29-F687-4F45-9708-019B960494DF}">
                  <a14:hiddenLine w="1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88" name="Check Box 32" hidden="1">
                <a:extLst>
                  <a:ext uri="{63B3BB69-23CF-44E3-9099-C40C66FF867C}">
                    <a14:compatExt spid="_x0000_s19488"/>
                  </a:ext>
                  <a:ext uri="{FF2B5EF4-FFF2-40B4-BE49-F238E27FC236}">
                    <a16:creationId xmlns:a16="http://schemas.microsoft.com/office/drawing/2014/main" id="{00000000-0008-0000-1300-0000204C0000}"/>
                  </a:ext>
                </a:extLst>
              </xdr:cNvPr>
              <xdr:cNvSpPr/>
            </xdr:nvSpPr>
            <xdr:spPr bwMode="auto">
              <a:xfrm>
                <a:off x="536376" y="6381750"/>
                <a:ext cx="2667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000000" mc:Ignorable="a14" a14:legacySpreadsheetColorIndex="64"/>
                    </a:solidFill>
                  </a14:hiddenFill>
                </a:ext>
                <a:ext uri="{91240B29-F687-4F45-9708-019B960494DF}">
                  <a14:hiddenLine w="1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89" name="Check Box 33" hidden="1">
                <a:extLst>
                  <a:ext uri="{63B3BB69-23CF-44E3-9099-C40C66FF867C}">
                    <a14:compatExt spid="_x0000_s19489"/>
                  </a:ext>
                  <a:ext uri="{FF2B5EF4-FFF2-40B4-BE49-F238E27FC236}">
                    <a16:creationId xmlns:a16="http://schemas.microsoft.com/office/drawing/2014/main" id="{00000000-0008-0000-1300-0000214C0000}"/>
                  </a:ext>
                </a:extLst>
              </xdr:cNvPr>
              <xdr:cNvSpPr/>
            </xdr:nvSpPr>
            <xdr:spPr bwMode="auto">
              <a:xfrm>
                <a:off x="536376" y="6219825"/>
                <a:ext cx="2667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000000" mc:Ignorable="a14" a14:legacySpreadsheetColorIndex="64"/>
                    </a:solidFill>
                  </a14:hiddenFill>
                </a:ext>
                <a:ext uri="{91240B29-F687-4F45-9708-019B960494DF}">
                  <a14:hiddenLine w="1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90" name="Check Box 34" hidden="1">
                <a:extLst>
                  <a:ext uri="{63B3BB69-23CF-44E3-9099-C40C66FF867C}">
                    <a14:compatExt spid="_x0000_s19490"/>
                  </a:ext>
                  <a:ext uri="{FF2B5EF4-FFF2-40B4-BE49-F238E27FC236}">
                    <a16:creationId xmlns:a16="http://schemas.microsoft.com/office/drawing/2014/main" id="{00000000-0008-0000-1300-0000224C0000}"/>
                  </a:ext>
                </a:extLst>
              </xdr:cNvPr>
              <xdr:cNvSpPr/>
            </xdr:nvSpPr>
            <xdr:spPr bwMode="auto">
              <a:xfrm>
                <a:off x="536376" y="6057900"/>
                <a:ext cx="2667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000000" mc:Ignorable="a14" a14:legacySpreadsheetColorIndex="64"/>
                    </a:solidFill>
                  </a14:hiddenFill>
                </a:ext>
                <a:ext uri="{91240B29-F687-4F45-9708-019B960494DF}">
                  <a14:hiddenLine w="1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91" name="Check Box 35" hidden="1">
                <a:extLst>
                  <a:ext uri="{63B3BB69-23CF-44E3-9099-C40C66FF867C}">
                    <a14:compatExt spid="_x0000_s19491"/>
                  </a:ext>
                  <a:ext uri="{FF2B5EF4-FFF2-40B4-BE49-F238E27FC236}">
                    <a16:creationId xmlns:a16="http://schemas.microsoft.com/office/drawing/2014/main" id="{00000000-0008-0000-1300-0000234C0000}"/>
                  </a:ext>
                </a:extLst>
              </xdr:cNvPr>
              <xdr:cNvSpPr/>
            </xdr:nvSpPr>
            <xdr:spPr bwMode="auto">
              <a:xfrm>
                <a:off x="536376" y="5895981"/>
                <a:ext cx="257175" cy="1619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000000" mc:Ignorable="a14" a14:legacySpreadsheetColorIndex="64"/>
                    </a:solidFill>
                  </a14:hiddenFill>
                </a:ext>
                <a:ext uri="{91240B29-F687-4F45-9708-019B960494DF}">
                  <a14:hiddenLine w="1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xdr:twoCellAnchor editAs="oneCell">
    <xdr:from>
      <xdr:col>0</xdr:col>
      <xdr:colOff>257175</xdr:colOff>
      <xdr:row>0</xdr:row>
      <xdr:rowOff>0</xdr:rowOff>
    </xdr:from>
    <xdr:to>
      <xdr:col>3</xdr:col>
      <xdr:colOff>428625</xdr:colOff>
      <xdr:row>2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990600" cy="660400"/>
        </a:xfrm>
        <a:prstGeom prst="rect">
          <a:avLst/>
        </a:prstGeom>
      </xdr:spPr>
    </xdr:pic>
    <xdr:clientData/>
  </xdr:twoCellAnchor>
  <xdr:twoCellAnchor editAs="absolute">
    <xdr:from>
      <xdr:col>16</xdr:col>
      <xdr:colOff>76200</xdr:colOff>
      <xdr:row>0</xdr:row>
      <xdr:rowOff>47625</xdr:rowOff>
    </xdr:from>
    <xdr:to>
      <xdr:col>19</xdr:col>
      <xdr:colOff>0</xdr:colOff>
      <xdr:row>0</xdr:row>
      <xdr:rowOff>419100</xdr:rowOff>
    </xdr:to>
    <xdr:sp macro="[0]!Generar_PDF" textlink="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SpPr/>
      </xdr:nvSpPr>
      <xdr:spPr>
        <a:xfrm>
          <a:off x="5638800" y="47625"/>
          <a:ext cx="1133475" cy="371475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PDF </a:t>
          </a:r>
          <a:endParaRPr lang="es-ES" sz="1100" b="1"/>
        </a:p>
      </xdr:txBody>
    </xdr:sp>
    <xdr:clientData fPrintsWithSheet="0"/>
  </xdr:twoCellAnchor>
  <xdr:twoCellAnchor editAs="absolute">
    <xdr:from>
      <xdr:col>12</xdr:col>
      <xdr:colOff>276225</xdr:colOff>
      <xdr:row>75</xdr:row>
      <xdr:rowOff>371475</xdr:rowOff>
    </xdr:from>
    <xdr:to>
      <xdr:col>14</xdr:col>
      <xdr:colOff>400050</xdr:colOff>
      <xdr:row>75</xdr:row>
      <xdr:rowOff>581025</xdr:rowOff>
    </xdr:to>
    <xdr:sp macro="[0]!InsertarImagen" textlink="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00000000-0008-0000-1300-000029000000}"/>
            </a:ext>
          </a:extLst>
        </xdr:cNvPr>
        <xdr:cNvSpPr/>
      </xdr:nvSpPr>
      <xdr:spPr>
        <a:xfrm>
          <a:off x="4362450" y="11201400"/>
          <a:ext cx="800100" cy="20955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Signature</a:t>
          </a:r>
          <a:endParaRPr lang="es-ES" sz="900" b="1"/>
        </a:p>
      </xdr:txBody>
    </xdr:sp>
    <xdr:clientData fPrintsWithSheet="0"/>
  </xdr:twoCellAnchor>
  <xdr:twoCellAnchor editAs="absolute">
    <xdr:from>
      <xdr:col>12</xdr:col>
      <xdr:colOff>276225</xdr:colOff>
      <xdr:row>64</xdr:row>
      <xdr:rowOff>371475</xdr:rowOff>
    </xdr:from>
    <xdr:to>
      <xdr:col>14</xdr:col>
      <xdr:colOff>400050</xdr:colOff>
      <xdr:row>64</xdr:row>
      <xdr:rowOff>581025</xdr:rowOff>
    </xdr:to>
    <xdr:sp macro="[0]!InsertarImagen2" textlink="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00000000-0008-0000-1300-00002A000000}"/>
            </a:ext>
          </a:extLst>
        </xdr:cNvPr>
        <xdr:cNvSpPr/>
      </xdr:nvSpPr>
      <xdr:spPr>
        <a:xfrm>
          <a:off x="4362450" y="9296400"/>
          <a:ext cx="800100" cy="209550"/>
        </a:xfrm>
        <a:prstGeom prst="roundRect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Signature</a:t>
          </a:r>
          <a:endParaRPr lang="es-ES" sz="900" b="1"/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bs.delphiauto.net/My%20Documents/A-Ppap/001-PPAP%20Package%20(Blank)/NAP%204_5-1%20F-FMEA%20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NW01\DATA\My%20Documents\DOCS\New%20APQP\Phase0\Intr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sdsrr208\ALL_SQE$\Documents%20and%20Settings\Jeff_W_Scott\Local%20Settings\Temporary%20Internet%20Files\OLK1C\PP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bs.delphiauto.net/PROJECTS/NEW%20PARTCERTALL/PartCertAll%207-23-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fusenet\ISODocs\WINDOWS\Temporary%20Internet%20Files\Content.IE5\8HST45S5\fmea_form_generic_v3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3601062gd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P 4_5-1 F-FMEA X"/>
    </sheetNames>
    <definedNames>
      <definedName name="SeveritySort"/>
      <definedName name="Show_Detection"/>
      <definedName name="Show_KCDS"/>
      <definedName name="Show_Occur"/>
      <definedName name="Show_Severity"/>
      <definedName name="_xlbgnm.Top5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PPAP"/>
      <sheetName val="IndicePPAP"/>
      <sheetName val="Warrant"/>
      <sheetName val="RSV"/>
      <sheetName val="ISRDATA"/>
      <sheetName val="CpK "/>
      <sheetName val="AAR"/>
      <sheetName val="Gage R&amp;R"/>
      <sheetName val="Drawing1 A01-00"/>
      <sheetName val="Drawing2 A01-00"/>
      <sheetName val="Flow Chart"/>
      <sheetName val="PFMEA"/>
      <sheetName val="Control  Plan"/>
      <sheetName val="PIR"/>
      <sheetName val="RIR"/>
      <sheetName val="RIRTrasera"/>
      <sheetName val="Matl Cert"/>
      <sheetName val="Var. Ctrl Cht Backpage"/>
      <sheetName val="Process-Machine set-u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ction"/>
      <sheetName val="Severity"/>
      <sheetName val="Occurrences"/>
      <sheetName val="Severity Sort"/>
      <sheetName val="RPN Sort"/>
      <sheetName val="KCDS"/>
      <sheetName val="Info Sheet"/>
      <sheetName val="01 PSW"/>
      <sheetName val="02 AAR"/>
      <sheetName val="05 AEC"/>
      <sheetName val="06 PIR"/>
      <sheetName val="HOLES - POSTS GD&amp;T"/>
      <sheetName val="SLOTS - TABS GD&amp;T"/>
      <sheetName val="09 MC"/>
      <sheetName val="10 PT"/>
      <sheetName val="10 FMEA"/>
      <sheetName val="12 PCS"/>
      <sheetName val="12 PCS A"/>
      <sheetName val="13 GRR ND"/>
      <sheetName val="13 AGS (analytic) LL"/>
      <sheetName val="13 AGS (analytic) UL"/>
      <sheetName val="13 AGS crosstab"/>
      <sheetName val="Directions for Completing FMEAs"/>
      <sheetName val="show_tables"/>
      <sheetName val="rpn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ME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 PSW"/>
      <sheetName val="Drawing"/>
      <sheetName val="Sheet3"/>
      <sheetName val="HOLES- Uneven Tol (MMC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26" Type="http://schemas.openxmlformats.org/officeDocument/2006/relationships/ctrlProp" Target="../ctrlProps/ctrlProp29.xml"/><Relationship Id="rId21" Type="http://schemas.openxmlformats.org/officeDocument/2006/relationships/ctrlProp" Target="../ctrlProps/ctrlProp24.xml"/><Relationship Id="rId34" Type="http://schemas.openxmlformats.org/officeDocument/2006/relationships/ctrlProp" Target="../ctrlProps/ctrlProp37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5" Type="http://schemas.openxmlformats.org/officeDocument/2006/relationships/ctrlProp" Target="../ctrlProps/ctrlProp28.xml"/><Relationship Id="rId33" Type="http://schemas.openxmlformats.org/officeDocument/2006/relationships/ctrlProp" Target="../ctrlProps/ctrlProp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29" Type="http://schemas.openxmlformats.org/officeDocument/2006/relationships/ctrlProp" Target="../ctrlProps/ctrlProp32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24" Type="http://schemas.openxmlformats.org/officeDocument/2006/relationships/ctrlProp" Target="../ctrlProps/ctrlProp27.xml"/><Relationship Id="rId32" Type="http://schemas.openxmlformats.org/officeDocument/2006/relationships/ctrlProp" Target="../ctrlProps/ctrlProp35.xml"/><Relationship Id="rId37" Type="http://schemas.openxmlformats.org/officeDocument/2006/relationships/ctrlProp" Target="../ctrlProps/ctrlProp40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23" Type="http://schemas.openxmlformats.org/officeDocument/2006/relationships/ctrlProp" Target="../ctrlProps/ctrlProp26.xml"/><Relationship Id="rId28" Type="http://schemas.openxmlformats.org/officeDocument/2006/relationships/ctrlProp" Target="../ctrlProps/ctrlProp31.xml"/><Relationship Id="rId36" Type="http://schemas.openxmlformats.org/officeDocument/2006/relationships/ctrlProp" Target="../ctrlProps/ctrlProp39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31" Type="http://schemas.openxmlformats.org/officeDocument/2006/relationships/ctrlProp" Target="../ctrlProps/ctrlProp34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Relationship Id="rId22" Type="http://schemas.openxmlformats.org/officeDocument/2006/relationships/ctrlProp" Target="../ctrlProps/ctrlProp25.xml"/><Relationship Id="rId27" Type="http://schemas.openxmlformats.org/officeDocument/2006/relationships/ctrlProp" Target="../ctrlProps/ctrlProp30.xml"/><Relationship Id="rId30" Type="http://schemas.openxmlformats.org/officeDocument/2006/relationships/ctrlProp" Target="../ctrlProps/ctrlProp33.xml"/><Relationship Id="rId35" Type="http://schemas.openxmlformats.org/officeDocument/2006/relationships/ctrlProp" Target="../ctrlProps/ctrlProp38.xml"/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4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littelfuse.com/about-us/supplier-resources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3B3E0-14DC-4ECE-98D2-320A535D195B}">
  <sheetPr codeName="Hoja1"/>
  <dimension ref="A1:L34"/>
  <sheetViews>
    <sheetView showGridLines="0" zoomScale="115" zoomScaleNormal="115" workbookViewId="0">
      <selection activeCell="D24" sqref="D24"/>
    </sheetView>
  </sheetViews>
  <sheetFormatPr defaultColWidth="0" defaultRowHeight="14.5" zeroHeight="1"/>
  <cols>
    <col min="1" max="1" width="37.26953125" customWidth="1"/>
    <col min="2" max="2" width="3.7265625" customWidth="1"/>
    <col min="3" max="3" width="34.81640625" customWidth="1"/>
    <col min="4" max="4" width="51.7265625" customWidth="1"/>
    <col min="5" max="5" width="3.7265625" customWidth="1"/>
    <col min="6" max="12" width="0" hidden="1" customWidth="1"/>
    <col min="13" max="16384" width="11.453125" hidden="1"/>
  </cols>
  <sheetData>
    <row r="1" spans="1:9" ht="12.75" customHeight="1">
      <c r="A1" s="25"/>
    </row>
    <row r="2" spans="1:9" ht="32.5">
      <c r="A2" s="26"/>
      <c r="C2" s="401" t="s">
        <v>0</v>
      </c>
      <c r="D2" s="401"/>
      <c r="E2" s="5"/>
      <c r="F2" s="5"/>
      <c r="G2" s="5"/>
    </row>
    <row r="3" spans="1:9" ht="33" thickBot="1">
      <c r="A3" s="26"/>
      <c r="C3" s="4"/>
      <c r="D3" s="4"/>
      <c r="E3" s="5"/>
      <c r="F3" s="5"/>
      <c r="G3" s="5"/>
    </row>
    <row r="4" spans="1:9" ht="24" customHeight="1" thickBot="1">
      <c r="A4" s="26"/>
      <c r="C4" s="402" t="s">
        <v>1</v>
      </c>
      <c r="D4" s="403"/>
      <c r="H4" s="1"/>
      <c r="I4" s="1"/>
    </row>
    <row r="5" spans="1:9" ht="12" customHeight="1">
      <c r="A5" s="26"/>
      <c r="C5" s="401"/>
      <c r="D5" s="401"/>
      <c r="H5" s="1"/>
      <c r="I5" s="1"/>
    </row>
    <row r="6" spans="1:9" ht="16" thickBot="1">
      <c r="A6" s="26"/>
      <c r="C6" s="3" t="s">
        <v>2</v>
      </c>
      <c r="D6" s="283"/>
    </row>
    <row r="7" spans="1:9" ht="16" thickBot="1">
      <c r="A7" s="26"/>
      <c r="C7" s="3" t="s">
        <v>3</v>
      </c>
      <c r="D7" s="284"/>
    </row>
    <row r="8" spans="1:9" ht="16" thickBot="1">
      <c r="A8" s="26"/>
      <c r="C8" s="3" t="s">
        <v>4</v>
      </c>
      <c r="D8" s="284"/>
      <c r="E8" s="2"/>
      <c r="F8" s="2"/>
      <c r="G8" s="2"/>
    </row>
    <row r="9" spans="1:9" ht="16" thickBot="1">
      <c r="A9" s="26"/>
      <c r="C9" s="3" t="s">
        <v>5</v>
      </c>
      <c r="D9" s="285"/>
    </row>
    <row r="10" spans="1:9" ht="16" thickBot="1">
      <c r="A10" s="26"/>
      <c r="C10" s="3"/>
      <c r="D10" s="3"/>
    </row>
    <row r="11" spans="1:9" ht="24" customHeight="1" thickBot="1">
      <c r="A11" s="26"/>
      <c r="C11" s="402" t="s">
        <v>6</v>
      </c>
      <c r="D11" s="403"/>
    </row>
    <row r="12" spans="1:9" ht="12" customHeight="1" thickBot="1">
      <c r="A12" s="26"/>
      <c r="C12" s="401"/>
      <c r="D12" s="401"/>
    </row>
    <row r="13" spans="1:9" ht="16" thickBot="1">
      <c r="A13" s="26"/>
      <c r="C13" s="3" t="s">
        <v>7</v>
      </c>
      <c r="D13" s="284"/>
    </row>
    <row r="14" spans="1:9" ht="16" thickBot="1">
      <c r="A14" s="26"/>
      <c r="C14" s="3" t="s">
        <v>8</v>
      </c>
      <c r="D14" s="286"/>
    </row>
    <row r="15" spans="1:9" ht="16" thickBot="1">
      <c r="A15" s="26"/>
      <c r="C15" s="3" t="s">
        <v>9</v>
      </c>
      <c r="D15" s="284"/>
    </row>
    <row r="16" spans="1:9" ht="16" thickBot="1">
      <c r="A16" s="26"/>
      <c r="C16" s="3" t="s">
        <v>10</v>
      </c>
      <c r="D16" s="284"/>
    </row>
    <row r="17" spans="1:4" ht="16" thickBot="1">
      <c r="A17" s="26"/>
      <c r="C17" s="3" t="s">
        <v>11</v>
      </c>
      <c r="D17" s="284"/>
    </row>
    <row r="18" spans="1:4" ht="16" thickBot="1">
      <c r="A18" s="26"/>
      <c r="C18" s="3" t="s">
        <v>12</v>
      </c>
      <c r="D18" s="287"/>
    </row>
    <row r="19" spans="1:4" ht="16" thickBot="1">
      <c r="A19" s="26"/>
      <c r="C19" s="3" t="s">
        <v>13</v>
      </c>
      <c r="D19" s="284"/>
    </row>
    <row r="20" spans="1:4" ht="16" thickBot="1">
      <c r="A20" s="26"/>
      <c r="C20" s="3" t="s">
        <v>14</v>
      </c>
      <c r="D20" s="284"/>
    </row>
    <row r="21" spans="1:4" ht="15" thickBot="1">
      <c r="A21" s="26"/>
    </row>
    <row r="22" spans="1:4" ht="24" customHeight="1" thickBot="1">
      <c r="A22" s="26"/>
      <c r="C22" s="402" t="s">
        <v>15</v>
      </c>
      <c r="D22" s="403"/>
    </row>
    <row r="23" spans="1:4" ht="12" customHeight="1" thickBot="1">
      <c r="A23" s="26"/>
      <c r="C23" s="401"/>
      <c r="D23" s="401"/>
    </row>
    <row r="24" spans="1:4" ht="16" thickBot="1">
      <c r="A24" s="26"/>
      <c r="C24" s="3" t="s">
        <v>16</v>
      </c>
      <c r="D24" s="286"/>
    </row>
    <row r="25" spans="1:4" ht="16" thickBot="1">
      <c r="A25" s="26"/>
      <c r="C25" s="3" t="s">
        <v>17</v>
      </c>
      <c r="D25" s="286"/>
    </row>
    <row r="26" spans="1:4" ht="16" thickBot="1">
      <c r="A26" s="26"/>
      <c r="C26" s="3" t="s">
        <v>18</v>
      </c>
      <c r="D26" s="286"/>
    </row>
    <row r="27" spans="1:4" ht="15" thickBot="1">
      <c r="A27" s="26"/>
    </row>
    <row r="28" spans="1:4" ht="16" thickBot="1">
      <c r="A28" s="26"/>
      <c r="C28" s="3" t="s">
        <v>19</v>
      </c>
      <c r="D28" s="286" t="s">
        <v>20</v>
      </c>
    </row>
    <row r="29" spans="1:4" ht="15" thickBot="1">
      <c r="A29" s="26"/>
    </row>
    <row r="30" spans="1:4" ht="16" thickBot="1">
      <c r="A30" s="26"/>
      <c r="C30" s="3" t="s">
        <v>21</v>
      </c>
      <c r="D30" s="285"/>
    </row>
    <row r="31" spans="1:4" ht="15" thickBot="1">
      <c r="A31" s="27"/>
    </row>
    <row r="32" spans="1:4"/>
    <row r="33" spans="1:4">
      <c r="A33" s="400" t="s">
        <v>22</v>
      </c>
      <c r="B33" s="400"/>
      <c r="C33" s="400" t="s">
        <v>23</v>
      </c>
      <c r="D33" s="400" t="s">
        <v>24</v>
      </c>
    </row>
    <row r="34" spans="1:4" ht="9.75" customHeight="1"/>
  </sheetData>
  <sheetProtection algorithmName="SHA-512" hashValue="nOE5wpImCxFD9jDALCOd2QqS6PzSDm2pu/w+b2Ejr5nDwvnwN6dabyPvAaD92khmFHWJRAex7Tk87BZgsqwyWA==" saltValue="rujvNgw36L86NJNipxAIWA==" spinCount="100000" sheet="1" objects="1" scenarios="1" selectLockedCells="1"/>
  <mergeCells count="7">
    <mergeCell ref="C2:D2"/>
    <mergeCell ref="C4:D4"/>
    <mergeCell ref="C23:D23"/>
    <mergeCell ref="C11:D11"/>
    <mergeCell ref="C22:D22"/>
    <mergeCell ref="C5:D5"/>
    <mergeCell ref="C12:D12"/>
  </mergeCells>
  <dataValidations count="1">
    <dataValidation type="list" allowBlank="1" showInputMessage="1" showErrorMessage="1" promptTitle="PPAP Level" prompt="Select a level" sqref="D28" xr:uid="{B3032492-8C37-4010-A610-61D001F16664}">
      <formula1>"Level 1,Level 2,Level 3, Level 4, Level 5"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E3EE-65D8-4D63-9D2D-0CF000F5557B}">
  <sheetPr codeName="Hoja23">
    <tabColor theme="4" tint="0.39997558519241921"/>
    <outlinePr summaryBelow="0"/>
    <pageSetUpPr fitToPage="1"/>
  </sheetPr>
  <dimension ref="A1:P60"/>
  <sheetViews>
    <sheetView showGridLines="0" zoomScale="77" zoomScaleNormal="77" zoomScaleSheetLayoutView="85" workbookViewId="0">
      <selection activeCell="M26" sqref="M26"/>
    </sheetView>
  </sheetViews>
  <sheetFormatPr defaultColWidth="0" defaultRowHeight="14.5" zeroHeight="1"/>
  <cols>
    <col min="1" max="1" width="8.81640625" customWidth="1"/>
    <col min="2" max="2" width="25.81640625" customWidth="1"/>
    <col min="3" max="3" width="37.1796875" customWidth="1"/>
    <col min="4" max="4" width="23" customWidth="1"/>
    <col min="5" max="5" width="33.1796875" customWidth="1"/>
    <col min="6" max="6" width="42.54296875" customWidth="1"/>
    <col min="7" max="7" width="26.54296875" customWidth="1"/>
    <col min="8" max="8" width="27.1796875" customWidth="1"/>
    <col min="9" max="9" width="21.26953125" customWidth="1"/>
    <col min="10" max="11" width="19.81640625" customWidth="1"/>
    <col min="12" max="15" width="28.54296875" customWidth="1"/>
    <col min="16" max="16" width="9.1796875" customWidth="1"/>
    <col min="17" max="16384" width="9.1796875" hidden="1"/>
  </cols>
  <sheetData>
    <row r="1" spans="2:15" ht="18.75" customHeight="1">
      <c r="G1" s="74"/>
      <c r="H1" s="74"/>
    </row>
    <row r="2" spans="2:15" ht="45">
      <c r="B2" s="432" t="s">
        <v>55</v>
      </c>
      <c r="C2" s="432"/>
      <c r="D2" s="432"/>
      <c r="G2" s="74"/>
      <c r="H2" s="74"/>
    </row>
    <row r="3" spans="2:15" ht="15" customHeight="1">
      <c r="G3" s="74"/>
      <c r="H3" s="74"/>
    </row>
    <row r="4" spans="2:15"/>
    <row r="5" spans="2:15" ht="19.5" customHeight="1" thickBot="1">
      <c r="B5" s="3" t="s">
        <v>279</v>
      </c>
      <c r="C5" s="291"/>
      <c r="E5" s="3" t="s">
        <v>280</v>
      </c>
      <c r="F5" s="291"/>
      <c r="H5" s="3" t="s">
        <v>281</v>
      </c>
      <c r="I5" s="292"/>
    </row>
    <row r="6" spans="2:15" ht="19.5" customHeight="1" thickBot="1">
      <c r="B6" s="3" t="s">
        <v>2</v>
      </c>
      <c r="C6" s="36">
        <f>Intro!D6</f>
        <v>0</v>
      </c>
      <c r="E6" s="3" t="s">
        <v>282</v>
      </c>
      <c r="F6" s="292"/>
      <c r="H6" s="3" t="s">
        <v>283</v>
      </c>
      <c r="I6" s="292"/>
    </row>
    <row r="7" spans="2:15" ht="19.5" customHeight="1" thickBot="1">
      <c r="B7" s="3" t="s">
        <v>3</v>
      </c>
      <c r="C7" s="36">
        <f>Intro!D7</f>
        <v>0</v>
      </c>
      <c r="E7" s="3" t="s">
        <v>284</v>
      </c>
      <c r="F7" s="292"/>
      <c r="H7" s="3" t="s">
        <v>285</v>
      </c>
      <c r="I7" s="292"/>
    </row>
    <row r="8" spans="2:15" ht="19.5" customHeight="1" thickBot="1">
      <c r="B8" s="3" t="s">
        <v>265</v>
      </c>
      <c r="C8" s="291"/>
      <c r="E8" s="3" t="s">
        <v>286</v>
      </c>
      <c r="F8" s="292"/>
      <c r="H8" s="3" t="s">
        <v>287</v>
      </c>
      <c r="I8" s="292"/>
    </row>
    <row r="9" spans="2:15" ht="19.5" customHeight="1" thickBot="1">
      <c r="B9" s="3" t="s">
        <v>288</v>
      </c>
      <c r="C9" s="291"/>
      <c r="E9" s="3" t="s">
        <v>289</v>
      </c>
      <c r="F9" s="292"/>
      <c r="H9" s="3" t="s">
        <v>290</v>
      </c>
      <c r="I9" s="292"/>
    </row>
    <row r="10" spans="2:15" ht="12.75" customHeight="1"/>
    <row r="11" spans="2:15" ht="25.5" customHeight="1">
      <c r="B11" s="438" t="s">
        <v>268</v>
      </c>
      <c r="C11" s="438"/>
      <c r="D11" s="482" t="s">
        <v>291</v>
      </c>
      <c r="E11" s="438" t="s">
        <v>269</v>
      </c>
      <c r="F11" s="438"/>
      <c r="G11" s="438"/>
      <c r="H11" s="438"/>
      <c r="I11" s="438"/>
      <c r="J11" s="438"/>
      <c r="K11" s="482" t="s">
        <v>292</v>
      </c>
      <c r="L11" s="438" t="s">
        <v>293</v>
      </c>
      <c r="M11" s="438"/>
      <c r="N11" s="482" t="s">
        <v>270</v>
      </c>
      <c r="O11" s="482" t="s">
        <v>294</v>
      </c>
    </row>
    <row r="12" spans="2:15" ht="37.5" customHeight="1">
      <c r="B12" s="104" t="s">
        <v>271</v>
      </c>
      <c r="C12" s="104" t="s">
        <v>273</v>
      </c>
      <c r="D12" s="482"/>
      <c r="E12" s="104" t="s">
        <v>274</v>
      </c>
      <c r="F12" s="104" t="s">
        <v>275</v>
      </c>
      <c r="G12" s="104" t="s">
        <v>276</v>
      </c>
      <c r="H12" s="104" t="s">
        <v>277</v>
      </c>
      <c r="I12" s="104" t="s">
        <v>174</v>
      </c>
      <c r="J12" s="104" t="s">
        <v>295</v>
      </c>
      <c r="K12" s="482"/>
      <c r="L12" s="104" t="s">
        <v>296</v>
      </c>
      <c r="M12" s="104" t="s">
        <v>297</v>
      </c>
      <c r="N12" s="482"/>
      <c r="O12" s="482"/>
    </row>
    <row r="13" spans="2:15" ht="15.75" customHeight="1"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</row>
    <row r="14" spans="2:15" ht="15.75" customHeight="1">
      <c r="B14" s="382"/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</row>
    <row r="15" spans="2:15" ht="15.75" customHeight="1"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</row>
    <row r="16" spans="2:15" ht="15.75" customHeight="1">
      <c r="B16" s="382"/>
      <c r="C16" s="382"/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</row>
    <row r="17" spans="2:15" ht="15.75" customHeight="1">
      <c r="B17" s="382"/>
      <c r="C17" s="382"/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</row>
    <row r="18" spans="2:15" ht="15.75" customHeight="1">
      <c r="B18" s="382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</row>
    <row r="19" spans="2:15" ht="15.75" customHeight="1"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</row>
    <row r="20" spans="2:15" ht="15.75" customHeight="1">
      <c r="B20" s="382"/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</row>
    <row r="21" spans="2:15" ht="15.75" customHeight="1">
      <c r="B21" s="382"/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</row>
    <row r="22" spans="2:15" ht="15.75" customHeight="1">
      <c r="B22" s="382"/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</row>
    <row r="23" spans="2:15" ht="15.75" customHeight="1"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</row>
    <row r="24" spans="2:15" ht="15.75" customHeight="1">
      <c r="B24" s="382"/>
      <c r="C24" s="382"/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</row>
    <row r="25" spans="2:15" ht="15.75" customHeight="1">
      <c r="B25" s="382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</row>
    <row r="26" spans="2:15" ht="15.75" customHeight="1"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</row>
    <row r="27" spans="2:15" ht="15.75" customHeight="1"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</row>
    <row r="28" spans="2:15" ht="15.75" customHeight="1">
      <c r="B28" s="382"/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</row>
    <row r="29" spans="2:15" ht="15.75" customHeight="1"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</row>
    <row r="30" spans="2:15" ht="15.75" customHeight="1">
      <c r="B30" s="382"/>
      <c r="C30" s="382"/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</row>
    <row r="31" spans="2:15" ht="15.75" customHeight="1">
      <c r="B31" s="382"/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</row>
    <row r="32" spans="2:15" ht="15.75" customHeight="1">
      <c r="B32" s="382"/>
      <c r="C32" s="382"/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</row>
    <row r="33" spans="2:15" ht="15.75" customHeight="1">
      <c r="B33" s="382"/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</row>
    <row r="34" spans="2:15" ht="15.75" customHeight="1">
      <c r="B34" s="382"/>
      <c r="C34" s="382"/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382"/>
    </row>
    <row r="35" spans="2:15" ht="15.75" customHeight="1">
      <c r="B35" s="382"/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</row>
    <row r="36" spans="2:15" ht="15.75" customHeight="1">
      <c r="B36" s="382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</row>
    <row r="37" spans="2:15" ht="15.75" customHeight="1">
      <c r="B37" s="382"/>
      <c r="C37" s="382"/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</row>
    <row r="38" spans="2:15" ht="15.75" customHeight="1">
      <c r="B38" s="382"/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</row>
    <row r="39" spans="2:15"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</row>
    <row r="40" spans="2:15">
      <c r="B40" s="382"/>
      <c r="C40" s="382"/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</row>
    <row r="41" spans="2:15">
      <c r="B41" s="382"/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</row>
    <row r="42" spans="2:15"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</row>
    <row r="43" spans="2:15"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</row>
    <row r="44" spans="2:15"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</row>
    <row r="45" spans="2:15"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</row>
    <row r="46" spans="2:15"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</row>
    <row r="47" spans="2:15">
      <c r="B47" s="382"/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</row>
    <row r="48" spans="2:15">
      <c r="B48" s="382"/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2"/>
    </row>
    <row r="49" spans="2:15">
      <c r="B49" s="382"/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</row>
    <row r="50" spans="2:15">
      <c r="B50" s="382"/>
      <c r="C50" s="382"/>
      <c r="D50" s="382"/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</row>
    <row r="51" spans="2:15"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</row>
    <row r="52" spans="2:15">
      <c r="B52" s="382"/>
      <c r="C52" s="382"/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</row>
    <row r="53" spans="2:15">
      <c r="B53" s="382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</row>
    <row r="54" spans="2:15">
      <c r="B54" s="382"/>
      <c r="C54" s="382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</row>
    <row r="55" spans="2:15"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</row>
    <row r="56" spans="2:15">
      <c r="B56" s="382"/>
      <c r="C56" s="382"/>
      <c r="D56" s="382"/>
      <c r="E56" s="382"/>
      <c r="F56" s="382"/>
      <c r="G56" s="382"/>
      <c r="H56" s="382"/>
      <c r="I56" s="382"/>
      <c r="J56" s="382"/>
      <c r="K56" s="382"/>
      <c r="L56" s="382"/>
      <c r="M56" s="382"/>
      <c r="N56" s="382"/>
      <c r="O56" s="382"/>
    </row>
    <row r="57" spans="2:15">
      <c r="B57" s="382"/>
      <c r="C57" s="382"/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2"/>
    </row>
    <row r="58" spans="2:15">
      <c r="B58" s="382"/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382"/>
    </row>
    <row r="59" spans="2:15">
      <c r="B59" s="382"/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2"/>
    </row>
    <row r="60" spans="2:15"/>
  </sheetData>
  <sheetProtection algorithmName="SHA-512" hashValue="w+Ixaiowl615ISk3Rk3ig4XE3Z7ETcrYLewsLqy15Jy3CvT695dm0j+xBAH1vLE7UBqcX7WtsFq/ao2TwRkKgA==" saltValue="JvbuoM4S7mYpdItz7UiviA==" spinCount="100000" sheet="1" objects="1" scenarios="1" selectLockedCells="1"/>
  <mergeCells count="8">
    <mergeCell ref="B2:D2"/>
    <mergeCell ref="K11:K12"/>
    <mergeCell ref="L11:M11"/>
    <mergeCell ref="N11:N12"/>
    <mergeCell ref="O11:O12"/>
    <mergeCell ref="B11:C11"/>
    <mergeCell ref="D11:D12"/>
    <mergeCell ref="E11:J11"/>
  </mergeCells>
  <pageMargins left="0.7" right="0.7" top="0.75" bottom="0.75" header="0.3" footer="0.3"/>
  <pageSetup scale="22" orientation="portrait" r:id="rId1"/>
  <headerFooter>
    <oddFooter xml:space="preserve">&amp;LRev. A&amp;CCHI-SDE45-0004&amp;RSQM Appendix E -Supplier PPAP  Format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20B28-EA1B-4892-BA45-E42D2DADC230}">
  <sheetPr codeName="Hoja33">
    <pageSetUpPr fitToPage="1"/>
  </sheetPr>
  <dimension ref="A2:AB50"/>
  <sheetViews>
    <sheetView showGridLines="0" topLeftCell="A10" zoomScale="110" zoomScaleNormal="110" zoomScaleSheetLayoutView="70" workbookViewId="0">
      <selection activeCell="C24" sqref="C24:D24"/>
    </sheetView>
  </sheetViews>
  <sheetFormatPr defaultColWidth="0" defaultRowHeight="12.5"/>
  <cols>
    <col min="1" max="1" width="6.1796875" style="38" customWidth="1"/>
    <col min="2" max="2" width="7.54296875" style="40" customWidth="1"/>
    <col min="3" max="3" width="7.453125" style="40" customWidth="1"/>
    <col min="4" max="13" width="6.81640625" style="40" customWidth="1"/>
    <col min="14" max="14" width="12.54296875" style="40" customWidth="1"/>
    <col min="15" max="15" width="14.1796875" style="40" customWidth="1"/>
    <col min="16" max="16" width="6.1796875" style="40" customWidth="1"/>
    <col min="17" max="18" width="7.81640625" style="40" customWidth="1"/>
    <col min="19" max="19" width="10.81640625" style="40" customWidth="1"/>
    <col min="20" max="23" width="7.81640625" style="40" customWidth="1"/>
    <col min="24" max="27" width="9.81640625" style="40" customWidth="1"/>
    <col min="28" max="28" width="6.1796875" style="38" customWidth="1"/>
    <col min="29" max="16384" width="8.81640625" style="38" hidden="1"/>
  </cols>
  <sheetData>
    <row r="2" spans="2:28" ht="30" customHeight="1">
      <c r="B2" s="548" t="s">
        <v>298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48"/>
      <c r="Y2" s="548"/>
      <c r="Z2" s="548"/>
      <c r="AA2" s="548"/>
    </row>
    <row r="4" spans="2:28" s="84" customFormat="1" ht="13.5" thickBot="1">
      <c r="B4" s="547" t="s">
        <v>27</v>
      </c>
      <c r="C4" s="547"/>
      <c r="D4" s="547"/>
      <c r="E4" s="547"/>
      <c r="F4" s="547"/>
      <c r="G4" s="547" t="s">
        <v>299</v>
      </c>
      <c r="H4" s="547"/>
      <c r="I4" s="547"/>
      <c r="J4" s="547"/>
      <c r="K4" s="547" t="s">
        <v>300</v>
      </c>
      <c r="L4" s="547"/>
      <c r="M4" s="547"/>
      <c r="N4" s="547" t="s">
        <v>301</v>
      </c>
      <c r="O4" s="547"/>
      <c r="P4" s="40"/>
      <c r="Q4" s="547" t="s">
        <v>27</v>
      </c>
      <c r="R4" s="547"/>
      <c r="S4" s="547"/>
      <c r="T4" s="549" t="s">
        <v>299</v>
      </c>
      <c r="U4" s="549"/>
      <c r="V4" s="549"/>
      <c r="W4" s="549"/>
      <c r="X4" s="547" t="s">
        <v>300</v>
      </c>
      <c r="Y4" s="547"/>
      <c r="Z4" s="550" t="s">
        <v>301</v>
      </c>
      <c r="AA4" s="550"/>
    </row>
    <row r="5" spans="2:28" ht="13.5" thickBot="1">
      <c r="B5" s="552">
        <f>Intro!D7</f>
        <v>0</v>
      </c>
      <c r="C5" s="552"/>
      <c r="D5" s="552"/>
      <c r="E5" s="552"/>
      <c r="F5" s="552"/>
      <c r="G5" s="543"/>
      <c r="H5" s="543"/>
      <c r="I5" s="543"/>
      <c r="J5" s="543"/>
      <c r="K5" s="543"/>
      <c r="L5" s="543"/>
      <c r="M5" s="543"/>
      <c r="N5" s="551"/>
      <c r="O5" s="551"/>
      <c r="Q5" s="516">
        <f>B5</f>
        <v>0</v>
      </c>
      <c r="R5" s="516"/>
      <c r="S5" s="516"/>
      <c r="T5" s="515" t="str">
        <f>IF(G5&lt;&gt;"",G5,"")</f>
        <v/>
      </c>
      <c r="U5" s="515"/>
      <c r="V5" s="515"/>
      <c r="W5" s="515"/>
      <c r="X5" s="516" t="str">
        <f>IF(K5&lt;&gt;"",K5,"")</f>
        <v/>
      </c>
      <c r="Y5" s="516"/>
      <c r="Z5" s="514">
        <f>N5</f>
        <v>0</v>
      </c>
      <c r="AA5" s="514"/>
    </row>
    <row r="6" spans="2:28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2:28" s="84" customFormat="1" ht="13.5" thickBot="1">
      <c r="B7" s="547" t="s">
        <v>26</v>
      </c>
      <c r="C7" s="547"/>
      <c r="D7" s="547"/>
      <c r="E7" s="547"/>
      <c r="F7" s="547"/>
      <c r="G7" s="547" t="s">
        <v>302</v>
      </c>
      <c r="H7" s="547"/>
      <c r="I7" s="547"/>
      <c r="J7" s="547"/>
      <c r="K7" s="547" t="s">
        <v>303</v>
      </c>
      <c r="L7" s="547"/>
      <c r="M7" s="547"/>
      <c r="N7" s="547" t="s">
        <v>301</v>
      </c>
      <c r="O7" s="547"/>
      <c r="P7" s="40"/>
      <c r="Q7" s="547" t="s">
        <v>26</v>
      </c>
      <c r="R7" s="547"/>
      <c r="S7" s="547"/>
      <c r="T7" s="549" t="s">
        <v>302</v>
      </c>
      <c r="U7" s="549"/>
      <c r="V7" s="549"/>
      <c r="W7" s="549"/>
      <c r="X7" s="547" t="s">
        <v>303</v>
      </c>
      <c r="Y7" s="547"/>
      <c r="Z7" s="550" t="s">
        <v>301</v>
      </c>
      <c r="AA7" s="550"/>
    </row>
    <row r="8" spans="2:28" ht="13.5" thickBot="1">
      <c r="B8" s="552">
        <f>Intro!D6</f>
        <v>0</v>
      </c>
      <c r="C8" s="552"/>
      <c r="D8" s="552"/>
      <c r="E8" s="552"/>
      <c r="F8" s="552"/>
      <c r="G8" s="544"/>
      <c r="H8" s="544"/>
      <c r="I8" s="544"/>
      <c r="J8" s="544"/>
      <c r="K8" s="543"/>
      <c r="L8" s="543"/>
      <c r="M8" s="543"/>
      <c r="N8" s="551"/>
      <c r="O8" s="551"/>
      <c r="Q8" s="516">
        <f>B8</f>
        <v>0</v>
      </c>
      <c r="R8" s="516"/>
      <c r="S8" s="516"/>
      <c r="T8" s="515" t="str">
        <f>IF(G8&lt;&gt;"",G8,"")</f>
        <v/>
      </c>
      <c r="U8" s="515"/>
      <c r="V8" s="515"/>
      <c r="W8" s="515"/>
      <c r="X8" s="516" t="str">
        <f>IF(K8&lt;&gt;"",K8,"")</f>
        <v/>
      </c>
      <c r="Y8" s="516"/>
      <c r="Z8" s="514">
        <f>N8</f>
        <v>0</v>
      </c>
      <c r="AA8" s="514"/>
    </row>
    <row r="9" spans="2:28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2:28" s="84" customFormat="1" ht="13.5" thickBot="1">
      <c r="B10" s="547" t="s">
        <v>304</v>
      </c>
      <c r="C10" s="547"/>
      <c r="D10" s="547"/>
      <c r="E10" s="547" t="s">
        <v>305</v>
      </c>
      <c r="F10" s="547"/>
      <c r="G10" s="547" t="s">
        <v>306</v>
      </c>
      <c r="H10" s="547"/>
      <c r="I10" s="547"/>
      <c r="J10" s="547"/>
      <c r="K10" s="547" t="s">
        <v>307</v>
      </c>
      <c r="L10" s="547"/>
      <c r="M10" s="547"/>
      <c r="N10" s="547" t="s">
        <v>301</v>
      </c>
      <c r="O10" s="547"/>
      <c r="P10" s="40"/>
      <c r="Q10" s="547" t="s">
        <v>304</v>
      </c>
      <c r="R10" s="547"/>
      <c r="S10" s="547"/>
      <c r="T10" s="549" t="s">
        <v>306</v>
      </c>
      <c r="U10" s="549"/>
      <c r="V10" s="549"/>
      <c r="W10" s="549"/>
      <c r="X10" s="547" t="s">
        <v>307</v>
      </c>
      <c r="Y10" s="547"/>
      <c r="Z10" s="550" t="s">
        <v>301</v>
      </c>
      <c r="AA10" s="550"/>
    </row>
    <row r="11" spans="2:28" ht="13.5" thickBot="1">
      <c r="B11" s="546"/>
      <c r="C11" s="546"/>
      <c r="D11" s="546"/>
      <c r="E11" s="330">
        <v>0.61499999999999999</v>
      </c>
      <c r="F11" s="330">
        <v>0.65500000000000003</v>
      </c>
      <c r="G11" s="543"/>
      <c r="H11" s="543"/>
      <c r="I11" s="543"/>
      <c r="J11" s="543"/>
      <c r="K11" s="543"/>
      <c r="L11" s="543"/>
      <c r="M11" s="543"/>
      <c r="N11" s="551"/>
      <c r="O11" s="551"/>
      <c r="Q11" s="516" t="str">
        <f>IF(B11&lt;&gt;"",B11,"")</f>
        <v/>
      </c>
      <c r="R11" s="516"/>
      <c r="S11" s="516"/>
      <c r="T11" s="515" t="str">
        <f>IF(G11&lt;&gt;"",G11,"")</f>
        <v/>
      </c>
      <c r="U11" s="515"/>
      <c r="V11" s="515"/>
      <c r="W11" s="515"/>
      <c r="X11" s="516" t="str">
        <f>IF(K11&lt;&gt;"",K11,"")</f>
        <v/>
      </c>
      <c r="Y11" s="516"/>
      <c r="Z11" s="514">
        <f>N11</f>
        <v>0</v>
      </c>
      <c r="AA11" s="514"/>
    </row>
    <row r="12" spans="2:28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2:28" ht="13.5" thickBot="1">
      <c r="B13" s="547" t="s">
        <v>308</v>
      </c>
      <c r="C13" s="547"/>
      <c r="D13" s="547"/>
      <c r="E13" s="547"/>
      <c r="F13" s="547"/>
      <c r="G13" s="547" t="s">
        <v>309</v>
      </c>
      <c r="H13" s="547"/>
      <c r="I13" s="547" t="s">
        <v>310</v>
      </c>
      <c r="J13" s="547"/>
      <c r="K13" s="547" t="s">
        <v>311</v>
      </c>
      <c r="L13" s="547"/>
      <c r="M13" s="547"/>
      <c r="N13" s="547" t="s">
        <v>312</v>
      </c>
      <c r="O13" s="547"/>
      <c r="Q13" s="547" t="s">
        <v>308</v>
      </c>
      <c r="R13" s="547"/>
      <c r="S13" s="547"/>
      <c r="T13" s="547" t="s">
        <v>309</v>
      </c>
      <c r="U13" s="547"/>
      <c r="V13" s="547" t="s">
        <v>310</v>
      </c>
      <c r="W13" s="547"/>
      <c r="X13" s="547" t="s">
        <v>311</v>
      </c>
      <c r="Y13" s="547"/>
      <c r="Z13" s="550" t="s">
        <v>312</v>
      </c>
      <c r="AA13" s="550"/>
      <c r="AB13" s="84"/>
    </row>
    <row r="14" spans="2:28" ht="13.5" thickBot="1">
      <c r="B14" s="546"/>
      <c r="C14" s="546"/>
      <c r="D14" s="546"/>
      <c r="E14" s="546"/>
      <c r="F14" s="546"/>
      <c r="G14" s="545">
        <v>3</v>
      </c>
      <c r="H14" s="545"/>
      <c r="I14" s="545">
        <v>10</v>
      </c>
      <c r="J14" s="545"/>
      <c r="K14" s="543">
        <v>3</v>
      </c>
      <c r="L14" s="543"/>
      <c r="M14" s="543"/>
      <c r="N14" s="551"/>
      <c r="O14" s="551"/>
      <c r="Q14" s="516" t="str">
        <f>IF(B14&lt;&gt;"",B14,"")</f>
        <v/>
      </c>
      <c r="R14" s="516"/>
      <c r="S14" s="516"/>
      <c r="T14" s="532">
        <f>G14</f>
        <v>3</v>
      </c>
      <c r="U14" s="532"/>
      <c r="V14" s="532">
        <f>I14</f>
        <v>10</v>
      </c>
      <c r="W14" s="532"/>
      <c r="X14" s="532">
        <v>0</v>
      </c>
      <c r="Y14" s="532"/>
      <c r="Z14" s="514">
        <f>N14</f>
        <v>0</v>
      </c>
      <c r="AA14" s="514"/>
    </row>
    <row r="15" spans="2:28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</row>
    <row r="16" spans="2:28" ht="13.5" thickBot="1">
      <c r="B16" s="547" t="s">
        <v>313</v>
      </c>
      <c r="C16" s="547"/>
      <c r="D16" s="547"/>
      <c r="E16" s="547"/>
      <c r="F16" s="547"/>
      <c r="G16" s="547" t="s">
        <v>314</v>
      </c>
      <c r="H16" s="547"/>
      <c r="I16" s="547" t="s">
        <v>315</v>
      </c>
      <c r="J16" s="547"/>
      <c r="K16" s="547" t="s">
        <v>316</v>
      </c>
      <c r="L16" s="547"/>
      <c r="M16" s="547"/>
      <c r="N16" s="547" t="s">
        <v>317</v>
      </c>
      <c r="O16" s="547"/>
      <c r="Q16" s="547" t="s">
        <v>313</v>
      </c>
      <c r="R16" s="547"/>
      <c r="S16" s="547"/>
      <c r="T16" s="547" t="s">
        <v>314</v>
      </c>
      <c r="U16" s="547"/>
      <c r="V16" s="547" t="s">
        <v>315</v>
      </c>
      <c r="W16" s="547"/>
      <c r="X16" s="547" t="s">
        <v>316</v>
      </c>
      <c r="Y16" s="547"/>
      <c r="Z16" s="547" t="s">
        <v>318</v>
      </c>
      <c r="AA16" s="547"/>
    </row>
    <row r="17" spans="2:27" ht="13.5" thickBot="1">
      <c r="B17" s="546"/>
      <c r="C17" s="546"/>
      <c r="D17" s="546"/>
      <c r="E17" s="546"/>
      <c r="F17" s="546"/>
      <c r="G17" s="543"/>
      <c r="H17" s="543"/>
      <c r="I17" s="554"/>
      <c r="J17" s="554"/>
      <c r="K17" s="553"/>
      <c r="L17" s="553"/>
      <c r="M17" s="553"/>
      <c r="N17" s="543"/>
      <c r="O17" s="543"/>
      <c r="Q17" s="516">
        <f>B17</f>
        <v>0</v>
      </c>
      <c r="R17" s="516"/>
      <c r="S17" s="516"/>
      <c r="T17" s="532">
        <f>G17</f>
        <v>0</v>
      </c>
      <c r="U17" s="532"/>
      <c r="V17" s="532">
        <f>I17</f>
        <v>0</v>
      </c>
      <c r="W17" s="532"/>
      <c r="X17" s="532">
        <f>K17</f>
        <v>0</v>
      </c>
      <c r="Y17" s="532"/>
      <c r="Z17" s="532">
        <f>N17</f>
        <v>0</v>
      </c>
      <c r="AA17" s="532"/>
    </row>
    <row r="18" spans="2:27" ht="13" thickBot="1">
      <c r="E18" s="122"/>
      <c r="F18" s="122" t="str">
        <f>IF(E11&gt;F11,"ENTER LOWER TOLERANCE IN D9","")</f>
        <v/>
      </c>
      <c r="G18" s="40" t="str">
        <f>IF(D21&lt;&gt;"",IF(G14*I14*K14&lt;90,"DERIVED RESULTS MAY NOT BE STATISTICALLY SOUND",""),"")</f>
        <v/>
      </c>
      <c r="H18" s="123"/>
      <c r="J18" s="123"/>
      <c r="L18" s="123"/>
      <c r="U18" s="123"/>
      <c r="W18" s="123"/>
      <c r="Y18" s="123"/>
    </row>
    <row r="19" spans="2:27" ht="15" customHeight="1">
      <c r="B19" s="483" t="s">
        <v>319</v>
      </c>
      <c r="C19" s="484"/>
      <c r="D19" s="136" t="s">
        <v>320</v>
      </c>
      <c r="E19" s="137"/>
      <c r="F19" s="137"/>
      <c r="G19" s="137"/>
      <c r="H19" s="137"/>
      <c r="I19" s="137"/>
      <c r="J19" s="137"/>
      <c r="K19" s="137"/>
      <c r="L19" s="137"/>
      <c r="M19" s="138"/>
      <c r="N19" s="510" t="s">
        <v>321</v>
      </c>
      <c r="O19" s="511"/>
      <c r="Q19" s="538" t="s">
        <v>322</v>
      </c>
      <c r="R19" s="539"/>
      <c r="S19" s="539"/>
      <c r="T19" s="539"/>
      <c r="U19" s="539"/>
      <c r="V19" s="539"/>
      <c r="W19" s="540"/>
      <c r="X19" s="541" t="s">
        <v>323</v>
      </c>
      <c r="Y19" s="539"/>
      <c r="Z19" s="539"/>
      <c r="AA19" s="542"/>
    </row>
    <row r="20" spans="2:27" ht="15.75" customHeight="1" thickBot="1">
      <c r="B20" s="485"/>
      <c r="C20" s="486"/>
      <c r="D20" s="139">
        <v>1</v>
      </c>
      <c r="E20" s="139">
        <v>2</v>
      </c>
      <c r="F20" s="139">
        <v>3</v>
      </c>
      <c r="G20" s="139">
        <v>4</v>
      </c>
      <c r="H20" s="139">
        <v>5</v>
      </c>
      <c r="I20" s="139">
        <v>6</v>
      </c>
      <c r="J20" s="139">
        <v>7</v>
      </c>
      <c r="K20" s="139">
        <v>8</v>
      </c>
      <c r="L20" s="139">
        <v>9</v>
      </c>
      <c r="M20" s="139">
        <v>10</v>
      </c>
      <c r="N20" s="512"/>
      <c r="O20" s="513"/>
      <c r="Q20" s="533" t="s">
        <v>324</v>
      </c>
      <c r="R20" s="534"/>
      <c r="S20" s="534"/>
      <c r="T20" s="534"/>
      <c r="U20" s="534"/>
      <c r="V20" s="144"/>
      <c r="W20" s="145"/>
      <c r="X20" s="146"/>
      <c r="Y20" s="144"/>
      <c r="Z20" s="144"/>
      <c r="AA20" s="147"/>
    </row>
    <row r="21" spans="2:27" ht="15">
      <c r="B21" s="231" t="s">
        <v>325</v>
      </c>
      <c r="C21" s="187">
        <v>1</v>
      </c>
      <c r="D21" s="198">
        <v>0.621</v>
      </c>
      <c r="E21" s="198">
        <v>0.63500000000000001</v>
      </c>
      <c r="F21" s="198">
        <v>0.63400000000000001</v>
      </c>
      <c r="G21" s="198">
        <v>0.622</v>
      </c>
      <c r="H21" s="198">
        <v>0.64200000000000002</v>
      </c>
      <c r="I21" s="198">
        <v>0.65100000000000002</v>
      </c>
      <c r="J21" s="198">
        <v>0.63200000000000001</v>
      </c>
      <c r="K21" s="198">
        <v>0.63300000000000001</v>
      </c>
      <c r="L21" s="198">
        <v>0.65200000000000002</v>
      </c>
      <c r="M21" s="219">
        <v>0.61899999999999999</v>
      </c>
      <c r="N21" s="221"/>
      <c r="O21" s="222"/>
      <c r="Q21" s="148" t="s">
        <v>326</v>
      </c>
      <c r="R21" s="149" t="s">
        <v>327</v>
      </c>
      <c r="S21" s="150" t="s">
        <v>328</v>
      </c>
      <c r="T21" s="150"/>
      <c r="U21" s="150"/>
      <c r="V21" s="141" t="s">
        <v>309</v>
      </c>
      <c r="W21" s="142" t="s">
        <v>329</v>
      </c>
      <c r="X21" s="151" t="s">
        <v>330</v>
      </c>
      <c r="Y21" s="149" t="s">
        <v>327</v>
      </c>
      <c r="Z21" s="150" t="s">
        <v>331</v>
      </c>
      <c r="AA21" s="152"/>
    </row>
    <row r="22" spans="2:27" ht="13">
      <c r="B22" s="188">
        <v>2</v>
      </c>
      <c r="C22" s="127">
        <v>2</v>
      </c>
      <c r="D22" s="198">
        <v>0.622</v>
      </c>
      <c r="E22" s="198">
        <v>0.63500000000000001</v>
      </c>
      <c r="F22" s="198">
        <v>0.63300000000000001</v>
      </c>
      <c r="G22" s="198">
        <v>0.623</v>
      </c>
      <c r="H22" s="198">
        <v>0.64400000000000002</v>
      </c>
      <c r="I22" s="198">
        <v>0.65200000000000002</v>
      </c>
      <c r="J22" s="198">
        <v>0.63300000000000001</v>
      </c>
      <c r="K22" s="198">
        <v>0.63200000000000001</v>
      </c>
      <c r="L22" s="198">
        <v>0.65200000000000002</v>
      </c>
      <c r="M22" s="219">
        <v>0.61799999999999999</v>
      </c>
      <c r="N22" s="223"/>
      <c r="O22" s="224"/>
      <c r="Q22" s="153"/>
      <c r="R22" s="149" t="s">
        <v>327</v>
      </c>
      <c r="S22" s="150" t="str">
        <f>IF(D21&lt;&gt;"",CONCATENATE(TEXT($O$38,"0.000")," x ",CHOOSE($G$14,0,W22,W23)),"")</f>
        <v>0.001 x 0.5908</v>
      </c>
      <c r="T22" s="150"/>
      <c r="U22" s="150"/>
      <c r="V22" s="154">
        <v>2</v>
      </c>
      <c r="W22" s="155">
        <v>0.88619999999999999</v>
      </c>
      <c r="X22" s="151"/>
      <c r="Y22" s="149" t="s">
        <v>327</v>
      </c>
      <c r="Z22" s="150" t="str">
        <f>IF(D21&lt;&gt;"",CONCATENATE("100(",TEXT($S$23,"0.000"),"/",TEXT($S$41,"0.000"),")"),"")</f>
        <v>100(0.001/0.007)</v>
      </c>
      <c r="AA22" s="152"/>
    </row>
    <row r="23" spans="2:27" ht="13">
      <c r="B23" s="189">
        <f>B22+1</f>
        <v>3</v>
      </c>
      <c r="C23" s="127">
        <v>3</v>
      </c>
      <c r="D23" s="198">
        <v>0.62</v>
      </c>
      <c r="E23" s="198">
        <v>0.63400000000000001</v>
      </c>
      <c r="F23" s="198">
        <v>0.63400000000000001</v>
      </c>
      <c r="G23" s="198">
        <v>0.624</v>
      </c>
      <c r="H23" s="198">
        <v>0.64300000000000002</v>
      </c>
      <c r="I23" s="198">
        <v>0.65100000000000002</v>
      </c>
      <c r="J23" s="198">
        <v>0.63200000000000001</v>
      </c>
      <c r="K23" s="198">
        <v>0.63200000000000001</v>
      </c>
      <c r="L23" s="198">
        <v>0.65300000000000002</v>
      </c>
      <c r="M23" s="219">
        <v>0.61899999999999999</v>
      </c>
      <c r="N23" s="223"/>
      <c r="O23" s="224"/>
      <c r="Q23" s="156"/>
      <c r="R23" s="69" t="s">
        <v>327</v>
      </c>
      <c r="S23" s="157">
        <f>IF(D21&lt;&gt;"",$O$38*(CHOOSE($G$14,0,W22,W23)),"")</f>
        <v>6.3018666666666732E-4</v>
      </c>
      <c r="T23" s="158"/>
      <c r="U23" s="158"/>
      <c r="V23" s="159">
        <v>3</v>
      </c>
      <c r="W23" s="160">
        <v>0.59079999999999999</v>
      </c>
      <c r="X23" s="161"/>
      <c r="Y23" s="69" t="s">
        <v>327</v>
      </c>
      <c r="Z23" s="162">
        <f>IF(D21&lt;&gt;"",100*($S$23/$S$41),"")</f>
        <v>9.4528000000000016</v>
      </c>
      <c r="AA23" s="163"/>
    </row>
    <row r="24" spans="2:27" ht="15">
      <c r="B24" s="189">
        <f>B23+1</f>
        <v>4</v>
      </c>
      <c r="C24" s="141" t="s">
        <v>332</v>
      </c>
      <c r="D24" s="294">
        <f t="shared" ref="D24:M24" si="0">IF(D21&lt;&gt;"",SUM(D21:D23)/COUNT(D21:D23),"")</f>
        <v>0.621</v>
      </c>
      <c r="E24" s="294">
        <f t="shared" si="0"/>
        <v>0.6346666666666666</v>
      </c>
      <c r="F24" s="294">
        <f t="shared" si="0"/>
        <v>0.6336666666666666</v>
      </c>
      <c r="G24" s="294">
        <f t="shared" si="0"/>
        <v>0.62300000000000011</v>
      </c>
      <c r="H24" s="294">
        <f t="shared" si="0"/>
        <v>0.64300000000000002</v>
      </c>
      <c r="I24" s="294">
        <f t="shared" si="0"/>
        <v>0.65133333333333332</v>
      </c>
      <c r="J24" s="294">
        <f t="shared" si="0"/>
        <v>0.63233333333333341</v>
      </c>
      <c r="K24" s="294">
        <f t="shared" si="0"/>
        <v>0.63233333333333341</v>
      </c>
      <c r="L24" s="294">
        <f t="shared" si="0"/>
        <v>0.65233333333333332</v>
      </c>
      <c r="M24" s="295">
        <f t="shared" si="0"/>
        <v>0.6186666666666667</v>
      </c>
      <c r="N24" s="225" t="s">
        <v>333</v>
      </c>
      <c r="O24" s="298">
        <f>IF(D24&lt;&gt;"",AVERAGE(D24:M24),"")</f>
        <v>0.63423333333333332</v>
      </c>
      <c r="Q24" s="533" t="s">
        <v>334</v>
      </c>
      <c r="R24" s="534"/>
      <c r="S24" s="534"/>
      <c r="T24" s="534"/>
      <c r="U24" s="534"/>
      <c r="V24" s="144"/>
      <c r="W24" s="145"/>
      <c r="X24" s="146"/>
      <c r="Y24" s="144"/>
      <c r="Z24" s="144"/>
      <c r="AA24" s="147"/>
    </row>
    <row r="25" spans="2:27" ht="16.5" thickBot="1">
      <c r="B25" s="190">
        <f>B24+1</f>
        <v>5</v>
      </c>
      <c r="C25" s="141" t="s">
        <v>38</v>
      </c>
      <c r="D25" s="296">
        <f t="shared" ref="D25:M25" si="1">IF(D21&lt;&gt;"",MAX(D21:D23)-MIN(D21:D23),"")</f>
        <v>2.0000000000000018E-3</v>
      </c>
      <c r="E25" s="296">
        <f t="shared" si="1"/>
        <v>1.0000000000000009E-3</v>
      </c>
      <c r="F25" s="296">
        <f t="shared" si="1"/>
        <v>1.0000000000000009E-3</v>
      </c>
      <c r="G25" s="296">
        <f t="shared" si="1"/>
        <v>2.0000000000000018E-3</v>
      </c>
      <c r="H25" s="296">
        <f t="shared" si="1"/>
        <v>2.0000000000000018E-3</v>
      </c>
      <c r="I25" s="296">
        <f t="shared" si="1"/>
        <v>1.0000000000000009E-3</v>
      </c>
      <c r="J25" s="296">
        <f t="shared" si="1"/>
        <v>1.0000000000000009E-3</v>
      </c>
      <c r="K25" s="296">
        <f t="shared" si="1"/>
        <v>1.0000000000000009E-3</v>
      </c>
      <c r="L25" s="296">
        <f t="shared" si="1"/>
        <v>1.0000000000000009E-3</v>
      </c>
      <c r="M25" s="297">
        <f t="shared" si="1"/>
        <v>1.0000000000000009E-3</v>
      </c>
      <c r="N25" s="226" t="s">
        <v>335</v>
      </c>
      <c r="O25" s="299">
        <f>IF(D25&lt;&gt;"",AVERAGE(D25:M25),"")</f>
        <v>1.3000000000000012E-3</v>
      </c>
      <c r="Q25" s="148" t="s">
        <v>336</v>
      </c>
      <c r="R25" s="149" t="s">
        <v>327</v>
      </c>
      <c r="S25" s="150" t="s">
        <v>337</v>
      </c>
      <c r="T25" s="150"/>
      <c r="U25" s="150"/>
      <c r="V25" s="150"/>
      <c r="W25" s="164"/>
      <c r="X25" s="151" t="s">
        <v>338</v>
      </c>
      <c r="Y25" s="149" t="s">
        <v>327</v>
      </c>
      <c r="Z25" s="150" t="s">
        <v>339</v>
      </c>
      <c r="AA25" s="152"/>
    </row>
    <row r="26" spans="2:27" ht="13">
      <c r="B26" s="231" t="s">
        <v>340</v>
      </c>
      <c r="C26" s="187">
        <v>1</v>
      </c>
      <c r="D26" s="198">
        <v>0.622</v>
      </c>
      <c r="E26" s="198">
        <v>0.63400000000000001</v>
      </c>
      <c r="F26" s="198">
        <v>0.63300000000000001</v>
      </c>
      <c r="G26" s="198">
        <v>0.622</v>
      </c>
      <c r="H26" s="198">
        <v>0.64200000000000002</v>
      </c>
      <c r="I26" s="198">
        <v>0.65200000000000002</v>
      </c>
      <c r="J26" s="198">
        <v>0.63200000000000001</v>
      </c>
      <c r="K26" s="198">
        <v>0.63200000000000001</v>
      </c>
      <c r="L26" s="198">
        <v>0.65200000000000002</v>
      </c>
      <c r="M26" s="219">
        <v>0.61699999999999999</v>
      </c>
      <c r="N26" s="227"/>
      <c r="O26" s="228"/>
      <c r="Q26" s="153"/>
      <c r="R26" s="149" t="s">
        <v>327</v>
      </c>
      <c r="S26" s="165" t="str">
        <f>IF(D21&lt;&gt;"",CONCATENATE("{(",TEXT($O$39,"0.000")," x ",CHOOSE($K$14,0,V29,W29),")^2 - (",TEXT($S$23,"0.000")," ^2/(",$I$14," x ",$G$14,"))}^1/2"),"")</f>
        <v>{(0.000 x 0.5231)^2 - (0.001 ^2/(10 x 3))}^1/2</v>
      </c>
      <c r="T26" s="150"/>
      <c r="U26" s="150"/>
      <c r="V26" s="150"/>
      <c r="W26" s="164"/>
      <c r="X26" s="151"/>
      <c r="Y26" s="149" t="s">
        <v>327</v>
      </c>
      <c r="Z26" s="150" t="str">
        <f>IF(D21&lt;&gt;"",CONCATENATE("100(",TEXT($S$27,"0.000"),"/",TEXT($S$41,"0.000"),")"),"")</f>
        <v>100(0.000/0.007)</v>
      </c>
      <c r="AA26" s="152"/>
    </row>
    <row r="27" spans="2:27" ht="13">
      <c r="B27" s="189">
        <v>7</v>
      </c>
      <c r="C27" s="127">
        <v>2</v>
      </c>
      <c r="D27" s="198">
        <v>0.621</v>
      </c>
      <c r="E27" s="198">
        <v>0.63400000000000001</v>
      </c>
      <c r="F27" s="198">
        <v>0.63400000000000001</v>
      </c>
      <c r="G27" s="198">
        <v>0.623</v>
      </c>
      <c r="H27" s="198">
        <v>0.64300000000000002</v>
      </c>
      <c r="I27" s="198">
        <v>0.65100000000000002</v>
      </c>
      <c r="J27" s="198">
        <v>0.63200000000000001</v>
      </c>
      <c r="K27" s="198">
        <v>0.63200000000000001</v>
      </c>
      <c r="L27" s="198">
        <v>0.65200000000000002</v>
      </c>
      <c r="M27" s="219">
        <v>0.61799999999999999</v>
      </c>
      <c r="N27" s="223"/>
      <c r="O27" s="224"/>
      <c r="Q27" s="153"/>
      <c r="R27" s="149" t="s">
        <v>327</v>
      </c>
      <c r="S27" s="166">
        <f>IF(D21="","",IF(($O$39*CHOOSE($K$14,0,V29,W29))^2-$S$23^2/($I$14*$G$14)&lt;0,0,(($O$39*CHOOSE($K$14,0,V29,W29))^2-$S$23^2/($I$14*$G$14))^(1/2)))</f>
        <v>4.0742959101017285E-5</v>
      </c>
      <c r="T27" s="150"/>
      <c r="U27" s="150"/>
      <c r="V27" s="150"/>
      <c r="W27" s="164"/>
      <c r="X27" s="151"/>
      <c r="Y27" s="149" t="s">
        <v>327</v>
      </c>
      <c r="Z27" s="167">
        <f>IF(D21&lt;&gt;"",100*($S$27/$S$41),"")</f>
        <v>0.61114438651525882</v>
      </c>
      <c r="AA27" s="152"/>
    </row>
    <row r="28" spans="2:27" ht="13">
      <c r="B28" s="189">
        <f>B27+1</f>
        <v>8</v>
      </c>
      <c r="C28" s="127">
        <v>3</v>
      </c>
      <c r="D28" s="198">
        <v>0.622</v>
      </c>
      <c r="E28" s="198">
        <v>0.63500000000000001</v>
      </c>
      <c r="F28" s="198">
        <v>0.63300000000000001</v>
      </c>
      <c r="G28" s="198">
        <v>0.623</v>
      </c>
      <c r="H28" s="198">
        <v>0.64200000000000002</v>
      </c>
      <c r="I28" s="198">
        <v>0.65100000000000002</v>
      </c>
      <c r="J28" s="198">
        <v>0.63200000000000001</v>
      </c>
      <c r="K28" s="198">
        <v>0.63300000000000001</v>
      </c>
      <c r="L28" s="198">
        <v>0.65300000000000002</v>
      </c>
      <c r="M28" s="219">
        <v>0.61799999999999999</v>
      </c>
      <c r="N28" s="223"/>
      <c r="O28" s="224"/>
      <c r="Q28" s="153"/>
      <c r="R28" s="149"/>
      <c r="S28" s="168"/>
      <c r="T28" s="150"/>
      <c r="U28" s="143" t="s">
        <v>311</v>
      </c>
      <c r="V28" s="141">
        <v>2</v>
      </c>
      <c r="W28" s="141">
        <v>3</v>
      </c>
      <c r="X28" s="161"/>
      <c r="Y28" s="158"/>
      <c r="Z28" s="158"/>
      <c r="AA28" s="163"/>
    </row>
    <row r="29" spans="2:27" ht="15">
      <c r="B29" s="189">
        <f>B28+1</f>
        <v>9</v>
      </c>
      <c r="C29" s="141" t="s">
        <v>332</v>
      </c>
      <c r="D29" s="294">
        <f t="shared" ref="D29:M29" si="2">IF(D26&lt;&gt;"",SUM(D26:D28)/COUNT(D26:D28),"")</f>
        <v>0.62166666666666659</v>
      </c>
      <c r="E29" s="294">
        <f t="shared" si="2"/>
        <v>0.6343333333333333</v>
      </c>
      <c r="F29" s="294">
        <f t="shared" si="2"/>
        <v>0.6333333333333333</v>
      </c>
      <c r="G29" s="294">
        <f t="shared" si="2"/>
        <v>0.6226666666666667</v>
      </c>
      <c r="H29" s="294">
        <f t="shared" si="2"/>
        <v>0.64233333333333331</v>
      </c>
      <c r="I29" s="294">
        <f t="shared" si="2"/>
        <v>0.65133333333333332</v>
      </c>
      <c r="J29" s="294">
        <f t="shared" si="2"/>
        <v>0.63200000000000001</v>
      </c>
      <c r="K29" s="294">
        <f t="shared" si="2"/>
        <v>0.6323333333333333</v>
      </c>
      <c r="L29" s="294">
        <f t="shared" si="2"/>
        <v>0.65233333333333332</v>
      </c>
      <c r="M29" s="295">
        <f t="shared" si="2"/>
        <v>0.61766666666666659</v>
      </c>
      <c r="N29" s="225" t="s">
        <v>341</v>
      </c>
      <c r="O29" s="298">
        <f>IF(D29&lt;&gt;"",AVERAGE(D29:M29),"")</f>
        <v>0.6339999999999999</v>
      </c>
      <c r="Q29" s="156" t="s">
        <v>342</v>
      </c>
      <c r="R29" s="158"/>
      <c r="S29" s="158"/>
      <c r="T29" s="158"/>
      <c r="U29" s="127" t="s">
        <v>343</v>
      </c>
      <c r="V29" s="169">
        <v>0.70709999999999995</v>
      </c>
      <c r="W29" s="170">
        <v>0.52310000000000001</v>
      </c>
      <c r="X29" s="146"/>
      <c r="Y29" s="144"/>
      <c r="Z29" s="144"/>
      <c r="AA29" s="147"/>
    </row>
    <row r="30" spans="2:27" ht="15.5" thickBot="1">
      <c r="B30" s="190">
        <f>B29+1</f>
        <v>10</v>
      </c>
      <c r="C30" s="141" t="s">
        <v>38</v>
      </c>
      <c r="D30" s="296">
        <f t="shared" ref="D30:M30" si="3">IF(D26&lt;&gt;"",MAX(D26:D28)-MIN(D26:D28),"")</f>
        <v>1.0000000000000009E-3</v>
      </c>
      <c r="E30" s="296">
        <f t="shared" si="3"/>
        <v>1.0000000000000009E-3</v>
      </c>
      <c r="F30" s="296">
        <f t="shared" si="3"/>
        <v>1.0000000000000009E-3</v>
      </c>
      <c r="G30" s="296">
        <f t="shared" si="3"/>
        <v>1.0000000000000009E-3</v>
      </c>
      <c r="H30" s="296">
        <f t="shared" si="3"/>
        <v>1.0000000000000009E-3</v>
      </c>
      <c r="I30" s="296">
        <f t="shared" si="3"/>
        <v>1.0000000000000009E-3</v>
      </c>
      <c r="J30" s="296">
        <f t="shared" si="3"/>
        <v>0</v>
      </c>
      <c r="K30" s="296">
        <f t="shared" si="3"/>
        <v>1.0000000000000009E-3</v>
      </c>
      <c r="L30" s="296">
        <f t="shared" si="3"/>
        <v>1.0000000000000009E-3</v>
      </c>
      <c r="M30" s="297">
        <f t="shared" si="3"/>
        <v>1.0000000000000009E-3</v>
      </c>
      <c r="N30" s="226" t="s">
        <v>344</v>
      </c>
      <c r="O30" s="299">
        <f>IF(D30&lt;&gt;"",AVERAGE(D30:M30),"")</f>
        <v>9.0000000000000084E-4</v>
      </c>
      <c r="Q30" s="533" t="s">
        <v>345</v>
      </c>
      <c r="R30" s="534"/>
      <c r="S30" s="534"/>
      <c r="T30" s="534"/>
      <c r="U30" s="534"/>
      <c r="V30" s="144"/>
      <c r="W30" s="145"/>
      <c r="X30" s="151" t="s">
        <v>346</v>
      </c>
      <c r="Y30" s="149" t="s">
        <v>327</v>
      </c>
      <c r="Z30" s="150" t="s">
        <v>347</v>
      </c>
      <c r="AA30" s="152"/>
    </row>
    <row r="31" spans="2:27" ht="16">
      <c r="B31" s="231" t="s">
        <v>348</v>
      </c>
      <c r="C31" s="187">
        <v>1</v>
      </c>
      <c r="D31" s="198">
        <v>0.621</v>
      </c>
      <c r="E31" s="198">
        <v>0.63500000000000001</v>
      </c>
      <c r="F31" s="198">
        <v>0.63300000000000001</v>
      </c>
      <c r="G31" s="198">
        <v>0.622</v>
      </c>
      <c r="H31" s="198">
        <v>0.64300000000000002</v>
      </c>
      <c r="I31" s="198">
        <v>0.65200000000000002</v>
      </c>
      <c r="J31" s="198">
        <v>0.63300000000000001</v>
      </c>
      <c r="K31" s="198">
        <v>0.63200000000000001</v>
      </c>
      <c r="L31" s="198">
        <v>0.65200000000000002</v>
      </c>
      <c r="M31" s="219">
        <v>0.61699999999999999</v>
      </c>
      <c r="N31" s="227"/>
      <c r="O31" s="228"/>
      <c r="Q31" s="148" t="s">
        <v>349</v>
      </c>
      <c r="R31" s="149" t="s">
        <v>327</v>
      </c>
      <c r="S31" s="150" t="s">
        <v>350</v>
      </c>
      <c r="T31" s="150"/>
      <c r="U31" s="150"/>
      <c r="V31" s="141" t="s">
        <v>310</v>
      </c>
      <c r="W31" s="142" t="s">
        <v>351</v>
      </c>
      <c r="X31" s="151"/>
      <c r="Y31" s="149" t="s">
        <v>327</v>
      </c>
      <c r="Z31" s="150" t="str">
        <f>IF(D21&lt;&gt;"",CONCATENATE("100(",TEXT($S$33,"0.000"),"/",TEXT($S$41,"0.000"),")"),"")</f>
        <v>100(0.001/0.007)</v>
      </c>
      <c r="AA31" s="152"/>
    </row>
    <row r="32" spans="2:27" ht="13">
      <c r="B32" s="189">
        <v>12</v>
      </c>
      <c r="C32" s="127">
        <v>2</v>
      </c>
      <c r="D32" s="198">
        <v>0.622</v>
      </c>
      <c r="E32" s="198">
        <v>0.63500000000000001</v>
      </c>
      <c r="F32" s="198">
        <v>0.63400000000000001</v>
      </c>
      <c r="G32" s="198">
        <v>0.623</v>
      </c>
      <c r="H32" s="198">
        <v>0.64200000000000002</v>
      </c>
      <c r="I32" s="198">
        <v>0.65200000000000002</v>
      </c>
      <c r="J32" s="198">
        <v>0.63200000000000001</v>
      </c>
      <c r="K32" s="198">
        <v>0.63300000000000001</v>
      </c>
      <c r="L32" s="198">
        <v>0.65300000000000002</v>
      </c>
      <c r="M32" s="219">
        <v>0.61799999999999999</v>
      </c>
      <c r="N32" s="223"/>
      <c r="O32" s="224"/>
      <c r="Q32" s="153"/>
      <c r="R32" s="149" t="s">
        <v>327</v>
      </c>
      <c r="S32" s="171" t="str">
        <f>IF(D21&lt;&gt;"",CONCATENATE("{(",TEXT($S$23,"0.000"),"^2 + ",TEXT($S$27,"0.000"),"^2)}^1/2"),"")</f>
        <v>{(0.001^2 + 0.000^2)}^1/2</v>
      </c>
      <c r="T32" s="150"/>
      <c r="U32" s="150"/>
      <c r="V32" s="154">
        <v>2</v>
      </c>
      <c r="W32" s="172">
        <v>0.70709999999999995</v>
      </c>
      <c r="X32" s="151"/>
      <c r="Y32" s="149" t="s">
        <v>327</v>
      </c>
      <c r="Z32" s="167">
        <f>IF(D21&lt;&gt;"",100*($S$33/$S$41),"")</f>
        <v>9.472535315382526</v>
      </c>
      <c r="AA32" s="152"/>
    </row>
    <row r="33" spans="2:27" ht="13">
      <c r="B33" s="189">
        <f>B32+1</f>
        <v>13</v>
      </c>
      <c r="C33" s="127">
        <v>3</v>
      </c>
      <c r="D33" s="198">
        <v>0.622</v>
      </c>
      <c r="E33" s="198">
        <v>0.63400000000000001</v>
      </c>
      <c r="F33" s="198">
        <v>0.63300000000000001</v>
      </c>
      <c r="G33" s="198">
        <v>0.623</v>
      </c>
      <c r="H33" s="198">
        <v>0.64300000000000002</v>
      </c>
      <c r="I33" s="198">
        <v>0.65100000000000002</v>
      </c>
      <c r="J33" s="198">
        <v>0.63300000000000001</v>
      </c>
      <c r="K33" s="198">
        <v>0.63200000000000001</v>
      </c>
      <c r="L33" s="198">
        <v>0.65200000000000002</v>
      </c>
      <c r="M33" s="219">
        <v>0.61699999999999999</v>
      </c>
      <c r="N33" s="223"/>
      <c r="O33" s="224"/>
      <c r="Q33" s="156"/>
      <c r="R33" s="69" t="s">
        <v>327</v>
      </c>
      <c r="S33" s="173">
        <f>IF(D21&lt;&gt;"",($S$23^2+$S$27^2)^(1/2),"")</f>
        <v>6.3150235435883561E-4</v>
      </c>
      <c r="T33" s="158"/>
      <c r="U33" s="158"/>
      <c r="V33" s="154">
        <v>3</v>
      </c>
      <c r="W33" s="172">
        <v>0.52310000000000001</v>
      </c>
      <c r="X33" s="174" t="str">
        <f>IF(D22&lt;&gt;"",IF(Z32&lt;10,"Gage system O.K",IF(Z32&lt;30,"Gage system may be acceptable","Gage system needs improvement")),"")</f>
        <v>Gage system O.K</v>
      </c>
      <c r="Y33" s="175"/>
      <c r="Z33" s="176"/>
      <c r="AA33" s="177"/>
    </row>
    <row r="34" spans="2:27" ht="15">
      <c r="B34" s="189">
        <f>B33+1</f>
        <v>14</v>
      </c>
      <c r="C34" s="141" t="s">
        <v>332</v>
      </c>
      <c r="D34" s="294">
        <f>IF(D31&lt;&gt;"",SUM(D31:D33)/COUNT(D31:D33),"")</f>
        <v>0.62166666666666659</v>
      </c>
      <c r="E34" s="294">
        <f t="shared" ref="E34:M34" si="4">IF(E31&lt;&gt;"",SUM(E31:E33)/COUNT(E31:E33),"")</f>
        <v>0.6346666666666666</v>
      </c>
      <c r="F34" s="294">
        <f t="shared" si="4"/>
        <v>0.6333333333333333</v>
      </c>
      <c r="G34" s="294">
        <f t="shared" si="4"/>
        <v>0.6226666666666667</v>
      </c>
      <c r="H34" s="294">
        <f t="shared" si="4"/>
        <v>0.64266666666666672</v>
      </c>
      <c r="I34" s="294">
        <f t="shared" si="4"/>
        <v>0.65166666666666673</v>
      </c>
      <c r="J34" s="294">
        <f t="shared" si="4"/>
        <v>0.63266666666666671</v>
      </c>
      <c r="K34" s="294">
        <f t="shared" si="4"/>
        <v>0.63233333333333341</v>
      </c>
      <c r="L34" s="294">
        <f t="shared" si="4"/>
        <v>0.65233333333333343</v>
      </c>
      <c r="M34" s="295">
        <f t="shared" si="4"/>
        <v>0.61733333333333329</v>
      </c>
      <c r="N34" s="225" t="s">
        <v>352</v>
      </c>
      <c r="O34" s="298">
        <f>IF(D34&lt;&gt;"",AVERAGE(D34:M34),"")</f>
        <v>0.63413333333333333</v>
      </c>
      <c r="Q34" s="533" t="s">
        <v>353</v>
      </c>
      <c r="R34" s="534"/>
      <c r="S34" s="534"/>
      <c r="T34" s="534"/>
      <c r="U34" s="534"/>
      <c r="V34" s="154">
        <v>4</v>
      </c>
      <c r="W34" s="172">
        <v>0.44669999999999999</v>
      </c>
      <c r="X34" s="146"/>
      <c r="Y34" s="144"/>
      <c r="Z34" s="144"/>
      <c r="AA34" s="147"/>
    </row>
    <row r="35" spans="2:27" ht="15.5" thickBot="1">
      <c r="B35" s="190">
        <f>B34+1</f>
        <v>15</v>
      </c>
      <c r="C35" s="141" t="s">
        <v>38</v>
      </c>
      <c r="D35" s="296">
        <f t="shared" ref="D35:M35" si="5">IF(D31&lt;&gt;"",MAX(D31:D33)-MIN(D31:D33),"")</f>
        <v>1.0000000000000009E-3</v>
      </c>
      <c r="E35" s="296">
        <f t="shared" si="5"/>
        <v>1.0000000000000009E-3</v>
      </c>
      <c r="F35" s="296">
        <f t="shared" si="5"/>
        <v>1.0000000000000009E-3</v>
      </c>
      <c r="G35" s="296">
        <f t="shared" si="5"/>
        <v>1.0000000000000009E-3</v>
      </c>
      <c r="H35" s="296">
        <f t="shared" si="5"/>
        <v>1.0000000000000009E-3</v>
      </c>
      <c r="I35" s="296">
        <f t="shared" si="5"/>
        <v>1.0000000000000009E-3</v>
      </c>
      <c r="J35" s="296">
        <f t="shared" si="5"/>
        <v>1.0000000000000009E-3</v>
      </c>
      <c r="K35" s="296">
        <f t="shared" si="5"/>
        <v>1.0000000000000009E-3</v>
      </c>
      <c r="L35" s="296">
        <f t="shared" si="5"/>
        <v>1.0000000000000009E-3</v>
      </c>
      <c r="M35" s="297">
        <f t="shared" si="5"/>
        <v>1.0000000000000009E-3</v>
      </c>
      <c r="N35" s="226" t="s">
        <v>354</v>
      </c>
      <c r="O35" s="299">
        <f>IF(D35&lt;&gt;"",AVERAGE(D35:M35),"")</f>
        <v>1.0000000000000009E-3</v>
      </c>
      <c r="Q35" s="148" t="s">
        <v>355</v>
      </c>
      <c r="R35" s="149" t="s">
        <v>327</v>
      </c>
      <c r="S35" s="150" t="s">
        <v>356</v>
      </c>
      <c r="T35" s="150"/>
      <c r="U35" s="150"/>
      <c r="V35" s="154">
        <v>5</v>
      </c>
      <c r="W35" s="172">
        <v>0.40300000000000002</v>
      </c>
      <c r="X35" s="151" t="s">
        <v>357</v>
      </c>
      <c r="Y35" s="149" t="s">
        <v>327</v>
      </c>
      <c r="Z35" s="150" t="s">
        <v>358</v>
      </c>
      <c r="AA35" s="152"/>
    </row>
    <row r="36" spans="2:27" ht="15" customHeight="1">
      <c r="B36" s="496" t="s">
        <v>359</v>
      </c>
      <c r="C36" s="497"/>
      <c r="D36" s="500">
        <f t="shared" ref="D36:M36" si="6">IF(D24&lt;&gt;"",SUM(D24,D29,D34)/COUNT(D24,D29,D34),"")</f>
        <v>0.62144444444444435</v>
      </c>
      <c r="E36" s="500">
        <f t="shared" si="6"/>
        <v>0.63455555555555554</v>
      </c>
      <c r="F36" s="500">
        <f t="shared" si="6"/>
        <v>0.63344444444444437</v>
      </c>
      <c r="G36" s="500">
        <f t="shared" si="6"/>
        <v>0.62277777777777776</v>
      </c>
      <c r="H36" s="500">
        <f t="shared" si="6"/>
        <v>0.64266666666666672</v>
      </c>
      <c r="I36" s="500">
        <f t="shared" si="6"/>
        <v>0.65144444444444449</v>
      </c>
      <c r="J36" s="500">
        <f t="shared" si="6"/>
        <v>0.63233333333333341</v>
      </c>
      <c r="K36" s="500">
        <f t="shared" si="6"/>
        <v>0.63233333333333341</v>
      </c>
      <c r="L36" s="500">
        <f t="shared" si="6"/>
        <v>0.65233333333333332</v>
      </c>
      <c r="M36" s="502">
        <f t="shared" si="6"/>
        <v>0.61788888888888882</v>
      </c>
      <c r="N36" s="229" t="s">
        <v>360</v>
      </c>
      <c r="O36" s="300">
        <f>IF(D21&lt;&gt;"",AVERAGE(D36:M37),"")</f>
        <v>0.63412222222222214</v>
      </c>
      <c r="Q36" s="148"/>
      <c r="R36" s="149" t="s">
        <v>327</v>
      </c>
      <c r="S36" s="150" t="str">
        <f>IF(D21&lt;&gt;"",CONCATENATE(TEXT($O$37,"0.000")," x ",CHOOSE($I$14,0,W32,W33,W34,W35,W36,W37,W38,W39,W40)),"")</f>
        <v>0.034 x 0.3146</v>
      </c>
      <c r="T36" s="150"/>
      <c r="U36" s="150"/>
      <c r="V36" s="154">
        <v>6</v>
      </c>
      <c r="W36" s="172">
        <v>0.37419999999999998</v>
      </c>
      <c r="X36" s="151"/>
      <c r="Y36" s="149" t="s">
        <v>327</v>
      </c>
      <c r="Z36" s="165" t="str">
        <f>IF(D21&lt;&gt;"",CONCATENATE("100(",TEXT($S$37,"0.000"),"/",TEXT($S$41,"0.000"),")"),"")</f>
        <v>100(0.011/0.007)</v>
      </c>
      <c r="AA36" s="152"/>
    </row>
    <row r="37" spans="2:27" ht="15.75" customHeight="1" thickBot="1">
      <c r="B37" s="498"/>
      <c r="C37" s="499"/>
      <c r="D37" s="501"/>
      <c r="E37" s="501"/>
      <c r="F37" s="501"/>
      <c r="G37" s="501"/>
      <c r="H37" s="501"/>
      <c r="I37" s="501"/>
      <c r="J37" s="501"/>
      <c r="K37" s="501"/>
      <c r="L37" s="501"/>
      <c r="M37" s="503"/>
      <c r="N37" s="230" t="s">
        <v>361</v>
      </c>
      <c r="O37" s="301">
        <f>IF(D21&lt;&gt;"",MAX(D36:M37)-MIN(D36:M37),"")</f>
        <v>3.44444444444445E-2</v>
      </c>
      <c r="Q37" s="178"/>
      <c r="R37" s="69" t="s">
        <v>327</v>
      </c>
      <c r="S37" s="173">
        <f>IF(D21&lt;&gt;"",$O$37*CHOOSE($I$14,0,W32,W33,W34,W35,W36,W37,W38,W39,W40),"")</f>
        <v>1.083622222222224E-2</v>
      </c>
      <c r="T37" s="158"/>
      <c r="U37" s="158"/>
      <c r="V37" s="154">
        <v>7</v>
      </c>
      <c r="W37" s="172">
        <v>0.35339999999999999</v>
      </c>
      <c r="X37" s="151"/>
      <c r="Y37" s="149" t="s">
        <v>327</v>
      </c>
      <c r="Z37" s="168">
        <f>IF(D21&lt;&gt;"",100*($S$37/$S$41),"")</f>
        <v>162.54333333333346</v>
      </c>
      <c r="AA37" s="152"/>
    </row>
    <row r="38" spans="2:27" ht="15" customHeight="1">
      <c r="B38" s="191">
        <f>B35+2</f>
        <v>17</v>
      </c>
      <c r="C38" s="504" t="s">
        <v>362</v>
      </c>
      <c r="D38" s="504"/>
      <c r="E38" s="504"/>
      <c r="F38" s="504"/>
      <c r="G38" s="504"/>
      <c r="H38" s="504"/>
      <c r="I38" s="504"/>
      <c r="J38" s="504"/>
      <c r="K38" s="504"/>
      <c r="L38" s="504"/>
      <c r="M38" s="505"/>
      <c r="N38" s="200" t="s">
        <v>363</v>
      </c>
      <c r="O38" s="220">
        <f>IF(D21&lt;&gt;"",SUM(O25,O30,O35)/COUNT(D21,D26,D31),"")</f>
        <v>1.0666666666666678E-3</v>
      </c>
      <c r="Q38" s="533" t="s">
        <v>364</v>
      </c>
      <c r="R38" s="534"/>
      <c r="S38" s="534"/>
      <c r="T38" s="534"/>
      <c r="U38" s="534"/>
      <c r="V38" s="154">
        <v>8</v>
      </c>
      <c r="W38" s="172">
        <v>0.33750000000000002</v>
      </c>
      <c r="X38" s="161"/>
      <c r="Y38" s="158"/>
      <c r="Z38" s="158"/>
      <c r="AA38" s="163"/>
    </row>
    <row r="39" spans="2:27" ht="15">
      <c r="B39" s="192">
        <f>B38+1</f>
        <v>18</v>
      </c>
      <c r="C39" s="506" t="s">
        <v>365</v>
      </c>
      <c r="D39" s="506"/>
      <c r="E39" s="506"/>
      <c r="F39" s="506"/>
      <c r="G39" s="506"/>
      <c r="H39" s="506"/>
      <c r="I39" s="506"/>
      <c r="J39" s="506"/>
      <c r="K39" s="506"/>
      <c r="L39" s="506"/>
      <c r="M39" s="507"/>
      <c r="N39" s="199" t="s">
        <v>366</v>
      </c>
      <c r="O39" s="194">
        <f>IF(D21&lt;&gt;"",MAX(O24,O29,O34)-MIN(O24,O29,O34),"")</f>
        <v>2.3333333333341866E-4</v>
      </c>
      <c r="Q39" s="148" t="s">
        <v>367</v>
      </c>
      <c r="R39" s="149" t="s">
        <v>327</v>
      </c>
      <c r="S39" s="150" t="s">
        <v>368</v>
      </c>
      <c r="T39" s="150"/>
      <c r="U39" s="150"/>
      <c r="V39" s="154">
        <v>9</v>
      </c>
      <c r="W39" s="172">
        <v>0.32490000000000002</v>
      </c>
      <c r="X39" s="151" t="s">
        <v>369</v>
      </c>
      <c r="Y39" s="149" t="s">
        <v>327</v>
      </c>
      <c r="Z39" s="150" t="s">
        <v>370</v>
      </c>
      <c r="AA39" s="152"/>
    </row>
    <row r="40" spans="2:27" ht="15">
      <c r="B40" s="192">
        <f>B39+1</f>
        <v>19</v>
      </c>
      <c r="C40" s="506" t="s">
        <v>371</v>
      </c>
      <c r="D40" s="506"/>
      <c r="E40" s="506"/>
      <c r="F40" s="506" t="str">
        <f>IF(D21="","",IF(OR(H40&lt;&gt;"",I40&lt;&gt;"",J40&lt;&gt;""),"APPRAISER",""))</f>
        <v/>
      </c>
      <c r="G40" s="506"/>
      <c r="H40" s="506" t="str">
        <f>IF(D21="","",IF(OR(AND($D25&lt;&gt;"",$D25&gt;$O$40),AND($E25&lt;&gt;"",$E25&gt;$O$40),AND($F25&lt;&gt;"",$F25&gt;$O$40),AND($G25&lt;&gt;"",$G25&gt;$O$40),AND($H25&lt;&gt;"",$H25&gt;$O$40),AND($I25&lt;&gt;"",$I25&gt;$O$40),AND($J25&lt;&gt;"",$J25&gt;$O$40),AND($K25&lt;&gt;"",$K25&gt;$O$40),AND($L25&lt;&gt;"",$L25&gt;$O$40),AND($M25&lt;&gt;"",$M25&gt;$O$40)),"A",""))</f>
        <v/>
      </c>
      <c r="I40" s="506" t="str">
        <f>IF(D21="","",IF(OR(AND($D30&lt;&gt;"",$D30&gt;$O$40),AND($E30&lt;&gt;"",$E30&gt;$O$40),AND($F30&lt;&gt;"",$F30&gt;$O$40),AND($G30&lt;&gt;"",$G30&gt;$O$40),AND($H30&lt;&gt;"",$H30&gt;$O$40),AND($I30&lt;&gt;"",$I30&gt;$O$40),AND($J30&lt;&gt;"",$J30&gt;$O$40),AND($K30&lt;&gt;"",$K30&gt;$O$40),AND($L30&lt;&gt;"",$L30&gt;$O$40),AND($M30&lt;&gt;"",$M30&gt;$O$40)),"B",""))</f>
        <v/>
      </c>
      <c r="J40" s="506" t="str">
        <f>IF(D21="","",IF(OR(AND($D35&lt;&gt;"",$D35&gt;$O$40),AND($E35&lt;&gt;"",$E35&gt;$O$40),AND($F35&lt;&gt;"",$F35&gt;$O$40),AND($G35&lt;&gt;"",$G35&gt;$O$40),AND($H35&lt;&gt;"",$H35&gt;$O$40),AND($I35&lt;&gt;"",$I35&gt;$O$40),AND($J35&lt;&gt;"",$J35&gt;$O$40),AND($K35&lt;&gt;"",$K35&gt;$O$40),AND($L35&lt;&gt;"",$L35&gt;$O$40),AND($M35&lt;&gt;"",$M35&gt;$O$40)),"C",""))</f>
        <v/>
      </c>
      <c r="K40" s="506" t="str">
        <f>IF(D21="","",IF(OR(H40&lt;&gt;"",I40&lt;&gt;"",J40&lt;&gt;""),"OUT OF CONTROL",""))</f>
        <v/>
      </c>
      <c r="L40" s="506"/>
      <c r="M40" s="507"/>
      <c r="N40" s="200" t="s">
        <v>372</v>
      </c>
      <c r="O40" s="194">
        <f>IF(D21&lt;&gt;"",IF(G14=3,2.58*O38,3.27*O38),"")</f>
        <v>2.7520000000000031E-3</v>
      </c>
      <c r="Q40" s="148"/>
      <c r="R40" s="179" t="s">
        <v>327</v>
      </c>
      <c r="S40" s="180" t="str">
        <f>CONCATENATE("( ",F11," - ",E11," ) / 6")</f>
        <v>( 0.655 - 0.615 ) / 6</v>
      </c>
      <c r="T40" s="150"/>
      <c r="U40" s="150"/>
      <c r="V40" s="159">
        <v>10</v>
      </c>
      <c r="W40" s="181">
        <v>0.31459999999999999</v>
      </c>
      <c r="X40" s="182"/>
      <c r="Y40" s="179" t="s">
        <v>327</v>
      </c>
      <c r="Z40" s="165" t="str">
        <f>IF(D21&lt;&gt;"",CONCATENATE("1.41(",TEXT($S$37,"0.000"),"/",TEXT($S$33,"0.000"),")"),"")</f>
        <v>1.41(0.011/0.001)</v>
      </c>
      <c r="AA40" s="152"/>
    </row>
    <row r="41" spans="2:27" ht="15">
      <c r="B41" s="195">
        <v>20</v>
      </c>
      <c r="C41" s="508" t="s">
        <v>373</v>
      </c>
      <c r="D41" s="508"/>
      <c r="E41" s="508"/>
      <c r="F41" s="508"/>
      <c r="G41" s="508"/>
      <c r="H41" s="508"/>
      <c r="I41" s="508"/>
      <c r="J41" s="508"/>
      <c r="K41" s="508"/>
      <c r="L41" s="508"/>
      <c r="M41" s="509"/>
      <c r="N41" s="201" t="s">
        <v>374</v>
      </c>
      <c r="O41" s="196">
        <f>IFERROR(O36+(0.308*O38),"")</f>
        <v>0.63445075555555552</v>
      </c>
      <c r="Q41" s="148"/>
      <c r="R41" s="179" t="s">
        <v>327</v>
      </c>
      <c r="S41" s="173">
        <f>IF(D21&lt;&gt;"",(F11-E11)/6,"")</f>
        <v>6.6666666666666723E-3</v>
      </c>
      <c r="T41" s="150"/>
      <c r="U41" s="150"/>
      <c r="V41" s="149"/>
      <c r="W41" s="183"/>
      <c r="X41" s="150"/>
      <c r="Y41" s="179" t="s">
        <v>327</v>
      </c>
      <c r="Z41" s="184">
        <f>IF(D21&lt;&gt;"",TRUNC(1.41*($S$37/$S$33)),"")</f>
        <v>24</v>
      </c>
      <c r="AA41" s="152"/>
    </row>
    <row r="42" spans="2:27" ht="15">
      <c r="B42" s="195">
        <v>21</v>
      </c>
      <c r="C42" s="508" t="s">
        <v>375</v>
      </c>
      <c r="D42" s="508"/>
      <c r="E42" s="508"/>
      <c r="F42" s="508"/>
      <c r="G42" s="508"/>
      <c r="H42" s="508"/>
      <c r="I42" s="508"/>
      <c r="J42" s="508"/>
      <c r="K42" s="508"/>
      <c r="L42" s="508"/>
      <c r="M42" s="509"/>
      <c r="N42" s="201" t="s">
        <v>376</v>
      </c>
      <c r="O42" s="196">
        <f>IFERROR(O36-(0.308*O38),"")</f>
        <v>0.63379368888888876</v>
      </c>
      <c r="Q42" s="148"/>
      <c r="R42" s="179"/>
      <c r="S42" s="180"/>
      <c r="T42" s="150"/>
      <c r="U42" s="150"/>
      <c r="V42" s="149"/>
      <c r="W42" s="183"/>
      <c r="X42" s="529" t="str">
        <f>IF(Z41&lt;&gt;"",IF(Z41&lt;5,"Gage discrimination low","Gage discrimination acceptable"),"")</f>
        <v>Gage discrimination acceptable</v>
      </c>
      <c r="Y42" s="530"/>
      <c r="Z42" s="530"/>
      <c r="AA42" s="531"/>
    </row>
    <row r="43" spans="2:27" ht="9" customHeight="1">
      <c r="B43" s="129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6"/>
      <c r="Q43" s="148"/>
      <c r="R43" s="179"/>
      <c r="S43" s="167"/>
      <c r="T43" s="150"/>
      <c r="U43" s="150"/>
      <c r="V43" s="150"/>
      <c r="W43" s="183"/>
      <c r="X43" s="150"/>
      <c r="Y43" s="179"/>
      <c r="Z43" s="184"/>
      <c r="AA43" s="152"/>
    </row>
    <row r="44" spans="2:27" ht="13.5">
      <c r="B44" s="197" t="s">
        <v>377</v>
      </c>
      <c r="O44" s="128"/>
      <c r="Q44" s="178"/>
      <c r="R44" s="185"/>
      <c r="S44" s="162"/>
      <c r="T44" s="158"/>
      <c r="U44" s="158"/>
      <c r="V44" s="158"/>
      <c r="W44" s="186"/>
      <c r="X44" s="526"/>
      <c r="Y44" s="527"/>
      <c r="Z44" s="527"/>
      <c r="AA44" s="528"/>
    </row>
    <row r="45" spans="2:27">
      <c r="B45" s="197" t="s">
        <v>378</v>
      </c>
      <c r="O45" s="128"/>
      <c r="Q45" s="130"/>
      <c r="AA45" s="128"/>
    </row>
    <row r="46" spans="2:27" ht="13">
      <c r="B46" s="197" t="s">
        <v>379</v>
      </c>
      <c r="O46" s="128"/>
      <c r="Q46" s="535" t="s">
        <v>380</v>
      </c>
      <c r="R46" s="536"/>
      <c r="S46" s="536"/>
      <c r="T46" s="536"/>
      <c r="U46" s="536"/>
      <c r="V46" s="536"/>
      <c r="W46" s="536"/>
      <c r="X46" s="536"/>
      <c r="Y46" s="536"/>
      <c r="Z46" s="536"/>
      <c r="AA46" s="537"/>
    </row>
    <row r="47" spans="2:27" ht="13" thickBot="1">
      <c r="B47" s="13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132"/>
      <c r="Q47" s="133"/>
      <c r="R47" s="134"/>
      <c r="S47" s="135"/>
      <c r="T47" s="135"/>
      <c r="U47" s="135"/>
      <c r="V47" s="135"/>
      <c r="W47" s="135"/>
      <c r="X47" s="135"/>
      <c r="Y47" s="135"/>
      <c r="Z47" s="135"/>
      <c r="AA47" s="124"/>
    </row>
    <row r="48" spans="2:27" ht="14.5" thickBot="1">
      <c r="B48" s="487" t="s">
        <v>381</v>
      </c>
      <c r="C48" s="488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9"/>
      <c r="Q48" s="39"/>
      <c r="Y48" s="517" t="s">
        <v>382</v>
      </c>
      <c r="Z48" s="518"/>
      <c r="AA48" s="519"/>
    </row>
    <row r="49" spans="2:27" ht="26.25" customHeight="1">
      <c r="B49" s="490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2"/>
      <c r="Q49" s="39"/>
      <c r="Y49" s="520" t="s">
        <v>383</v>
      </c>
      <c r="Z49" s="521"/>
      <c r="AA49" s="522"/>
    </row>
    <row r="50" spans="2:27" ht="18" customHeight="1" thickBot="1">
      <c r="B50" s="493"/>
      <c r="C50" s="494"/>
      <c r="D50" s="494"/>
      <c r="E50" s="494"/>
      <c r="F50" s="494"/>
      <c r="G50" s="494"/>
      <c r="H50" s="494"/>
      <c r="I50" s="494"/>
      <c r="J50" s="494"/>
      <c r="K50" s="494"/>
      <c r="L50" s="494"/>
      <c r="M50" s="494"/>
      <c r="N50" s="494"/>
      <c r="O50" s="495"/>
      <c r="P50" s="41"/>
      <c r="Q50" s="39"/>
      <c r="Y50" s="523"/>
      <c r="Z50" s="524"/>
      <c r="AA50" s="525"/>
    </row>
  </sheetData>
  <sheetProtection algorithmName="SHA-512" hashValue="FxHS1Hb3DxMtJ0eNFP0Rr3xb7PtNpp4XeUqEhOrS1oxOMwfXqTa9Ymab5ywkrX5TZhvbNBGWnLKwwx/XsgaxhQ==" saltValue="BeHDTdq8OA0iuYoTRytnwg==" spinCount="100000" sheet="1" objects="1" scenarios="1"/>
  <mergeCells count="122">
    <mergeCell ref="Z13:AA13"/>
    <mergeCell ref="B16:F16"/>
    <mergeCell ref="G16:H16"/>
    <mergeCell ref="N16:O16"/>
    <mergeCell ref="N17:O17"/>
    <mergeCell ref="B17:F17"/>
    <mergeCell ref="K17:M17"/>
    <mergeCell ref="G17:H17"/>
    <mergeCell ref="I17:J17"/>
    <mergeCell ref="Z14:AA14"/>
    <mergeCell ref="Z16:AA16"/>
    <mergeCell ref="I16:J16"/>
    <mergeCell ref="B14:F14"/>
    <mergeCell ref="T13:U13"/>
    <mergeCell ref="V13:W13"/>
    <mergeCell ref="V16:W16"/>
    <mergeCell ref="T16:U16"/>
    <mergeCell ref="X16:Y16"/>
    <mergeCell ref="V14:W14"/>
    <mergeCell ref="T14:U14"/>
    <mergeCell ref="X14:Y14"/>
    <mergeCell ref="X13:Y13"/>
    <mergeCell ref="N7:O7"/>
    <mergeCell ref="N10:O10"/>
    <mergeCell ref="N13:O13"/>
    <mergeCell ref="Q7:S7"/>
    <mergeCell ref="Q10:S10"/>
    <mergeCell ref="Q13:S13"/>
    <mergeCell ref="Q16:S16"/>
    <mergeCell ref="G7:J7"/>
    <mergeCell ref="G10:J10"/>
    <mergeCell ref="G13:H13"/>
    <mergeCell ref="I13:J13"/>
    <mergeCell ref="K7:M7"/>
    <mergeCell ref="K10:M10"/>
    <mergeCell ref="K13:M13"/>
    <mergeCell ref="K16:M16"/>
    <mergeCell ref="Q11:S11"/>
    <mergeCell ref="Q14:S14"/>
    <mergeCell ref="N11:O11"/>
    <mergeCell ref="K11:M11"/>
    <mergeCell ref="N14:O14"/>
    <mergeCell ref="B2:AA2"/>
    <mergeCell ref="B4:F4"/>
    <mergeCell ref="B7:F7"/>
    <mergeCell ref="B10:D10"/>
    <mergeCell ref="E10:F10"/>
    <mergeCell ref="Q4:S4"/>
    <mergeCell ref="T4:W4"/>
    <mergeCell ref="T7:W7"/>
    <mergeCell ref="T10:W10"/>
    <mergeCell ref="Z4:AA4"/>
    <mergeCell ref="Z7:AA7"/>
    <mergeCell ref="Z10:AA10"/>
    <mergeCell ref="Q5:S5"/>
    <mergeCell ref="Q8:S8"/>
    <mergeCell ref="X4:Y4"/>
    <mergeCell ref="X7:Y7"/>
    <mergeCell ref="X10:Y10"/>
    <mergeCell ref="G4:J4"/>
    <mergeCell ref="K4:M4"/>
    <mergeCell ref="N4:O4"/>
    <mergeCell ref="N8:O8"/>
    <mergeCell ref="N5:O5"/>
    <mergeCell ref="B5:F5"/>
    <mergeCell ref="B8:F8"/>
    <mergeCell ref="G5:J5"/>
    <mergeCell ref="G8:J8"/>
    <mergeCell ref="G11:J11"/>
    <mergeCell ref="G14:H14"/>
    <mergeCell ref="I14:J14"/>
    <mergeCell ref="K14:M14"/>
    <mergeCell ref="K5:M5"/>
    <mergeCell ref="K8:M8"/>
    <mergeCell ref="B11:D11"/>
    <mergeCell ref="B13:F13"/>
    <mergeCell ref="Y48:AA48"/>
    <mergeCell ref="Y49:AA50"/>
    <mergeCell ref="X44:AA44"/>
    <mergeCell ref="X42:AA42"/>
    <mergeCell ref="X17:Y17"/>
    <mergeCell ref="Z17:AA17"/>
    <mergeCell ref="Q24:U24"/>
    <mergeCell ref="Q30:U30"/>
    <mergeCell ref="Q34:U34"/>
    <mergeCell ref="Q38:U38"/>
    <mergeCell ref="V17:W17"/>
    <mergeCell ref="T17:U17"/>
    <mergeCell ref="Q17:S17"/>
    <mergeCell ref="Q46:AA46"/>
    <mergeCell ref="Q19:W19"/>
    <mergeCell ref="X19:AA19"/>
    <mergeCell ref="Q20:U20"/>
    <mergeCell ref="Z5:AA5"/>
    <mergeCell ref="Z11:AA11"/>
    <mergeCell ref="T5:W5"/>
    <mergeCell ref="T8:W8"/>
    <mergeCell ref="T11:W11"/>
    <mergeCell ref="X5:Y5"/>
    <mergeCell ref="X8:Y8"/>
    <mergeCell ref="X11:Y11"/>
    <mergeCell ref="Z8:AA8"/>
    <mergeCell ref="B19:C20"/>
    <mergeCell ref="B48:O48"/>
    <mergeCell ref="B49:O50"/>
    <mergeCell ref="B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C38:M38"/>
    <mergeCell ref="C39:M39"/>
    <mergeCell ref="C40:M40"/>
    <mergeCell ref="C41:M41"/>
    <mergeCell ref="C42:M42"/>
    <mergeCell ref="N19:O20"/>
  </mergeCells>
  <conditionalFormatting sqref="Y49:AA50">
    <cfRule type="top10" dxfId="17" priority="1" stopIfTrue="1" percent="1" bottom="1" rank="10"/>
  </conditionalFormatting>
  <pageMargins left="0.7" right="0.7" top="0.75" bottom="0.75" header="0.3" footer="0.3"/>
  <pageSetup scale="43" orientation="portrait" r:id="rId1"/>
  <headerFooter>
    <oddFooter xml:space="preserve">&amp;LRev. A&amp;CCHI-SDE45-0004&amp;RSQM Appendix E -Supplier PPAP  Format </oddFooter>
  </headerFooter>
  <colBreaks count="1" manualBreakCount="1">
    <brk id="16" max="46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6FF9-7413-4157-B9BD-DC30B563E5F2}">
  <sheetPr codeName="Hoja35">
    <pageSetUpPr fitToPage="1"/>
  </sheetPr>
  <dimension ref="A1:AM69"/>
  <sheetViews>
    <sheetView showGridLines="0" zoomScaleNormal="100" zoomScaleSheetLayoutView="90" workbookViewId="0">
      <selection activeCell="L33" sqref="L33:L34"/>
    </sheetView>
  </sheetViews>
  <sheetFormatPr defaultColWidth="0" defaultRowHeight="12.5" zeroHeight="1"/>
  <cols>
    <col min="1" max="1" width="6.81640625" style="38" customWidth="1"/>
    <col min="2" max="2" width="7.54296875" style="40" customWidth="1"/>
    <col min="3" max="3" width="7.7265625" style="40" customWidth="1"/>
    <col min="4" max="13" width="7.1796875" style="40" customWidth="1"/>
    <col min="14" max="14" width="9.81640625" style="40" customWidth="1"/>
    <col min="15" max="15" width="16.1796875" style="40" customWidth="1"/>
    <col min="16" max="16" width="6.81640625" style="38" customWidth="1"/>
    <col min="17" max="25" width="8.81640625" style="38" hidden="1" customWidth="1"/>
    <col min="26" max="26" width="9.1796875" style="38" hidden="1" customWidth="1"/>
    <col min="27" max="39" width="0" style="38" hidden="1" customWidth="1"/>
    <col min="40" max="16384" width="8.81640625" style="38" hidden="1"/>
  </cols>
  <sheetData>
    <row r="1" spans="2:39"/>
    <row r="2" spans="2:39" ht="45.75" customHeight="1">
      <c r="B2" s="589" t="s">
        <v>384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2:39" ht="18"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</row>
    <row r="4" spans="2:39" s="84" customFormat="1" ht="16.5" customHeight="1" thickBot="1">
      <c r="B4" s="590" t="s">
        <v>27</v>
      </c>
      <c r="C4" s="590"/>
      <c r="D4" s="590"/>
      <c r="E4" s="590"/>
      <c r="F4" s="590"/>
      <c r="G4" s="590" t="s">
        <v>299</v>
      </c>
      <c r="H4" s="590"/>
      <c r="I4" s="590"/>
      <c r="J4" s="590"/>
      <c r="K4" s="590" t="s">
        <v>300</v>
      </c>
      <c r="L4" s="590"/>
      <c r="M4" s="590"/>
      <c r="N4" s="590"/>
      <c r="O4" s="590"/>
    </row>
    <row r="5" spans="2:39" ht="17.25" customHeight="1" thickBot="1">
      <c r="B5" s="552">
        <f>Intro!D7</f>
        <v>0</v>
      </c>
      <c r="C5" s="552"/>
      <c r="D5" s="552"/>
      <c r="E5" s="552"/>
      <c r="F5" s="552"/>
      <c r="G5" s="546"/>
      <c r="H5" s="546"/>
      <c r="I5" s="546"/>
      <c r="J5" s="546"/>
      <c r="K5" s="546"/>
      <c r="L5" s="546"/>
      <c r="M5" s="546"/>
      <c r="N5" s="546"/>
      <c r="O5" s="546"/>
    </row>
    <row r="6" spans="2:39"/>
    <row r="7" spans="2:39" s="84" customFormat="1" ht="16.5" customHeight="1" thickBot="1">
      <c r="B7" s="590" t="s">
        <v>26</v>
      </c>
      <c r="C7" s="590"/>
      <c r="D7" s="590"/>
      <c r="E7" s="590"/>
      <c r="F7" s="590"/>
      <c r="G7" s="590" t="s">
        <v>302</v>
      </c>
      <c r="H7" s="590"/>
      <c r="I7" s="590"/>
      <c r="J7" s="590"/>
      <c r="K7" s="590" t="s">
        <v>303</v>
      </c>
      <c r="L7" s="590"/>
      <c r="M7" s="590"/>
      <c r="N7" s="590"/>
      <c r="O7" s="590"/>
      <c r="P7" s="95"/>
    </row>
    <row r="8" spans="2:39" ht="17.25" customHeight="1" thickBot="1">
      <c r="B8" s="552">
        <f>Intro!D6</f>
        <v>0</v>
      </c>
      <c r="C8" s="552"/>
      <c r="D8" s="552"/>
      <c r="E8" s="552"/>
      <c r="F8" s="552"/>
      <c r="G8" s="546"/>
      <c r="H8" s="546"/>
      <c r="I8" s="546"/>
      <c r="J8" s="546"/>
      <c r="K8" s="546"/>
      <c r="L8" s="546"/>
      <c r="M8" s="546"/>
      <c r="N8" s="546"/>
      <c r="O8" s="546"/>
    </row>
    <row r="9" spans="2:39"/>
    <row r="10" spans="2:39" s="84" customFormat="1" ht="16.5" customHeight="1" thickBot="1">
      <c r="B10" s="590" t="s">
        <v>304</v>
      </c>
      <c r="C10" s="590"/>
      <c r="D10" s="590"/>
      <c r="E10" s="590" t="s">
        <v>305</v>
      </c>
      <c r="F10" s="590"/>
      <c r="G10" s="590" t="s">
        <v>306</v>
      </c>
      <c r="H10" s="590"/>
      <c r="I10" s="590"/>
      <c r="J10" s="590"/>
      <c r="K10" s="590" t="s">
        <v>307</v>
      </c>
      <c r="L10" s="590"/>
      <c r="M10" s="590"/>
      <c r="N10" s="590"/>
      <c r="O10" s="590"/>
    </row>
    <row r="11" spans="2:39" ht="17.25" customHeight="1" thickBot="1">
      <c r="B11" s="546"/>
      <c r="C11" s="546"/>
      <c r="D11" s="546"/>
      <c r="E11" s="293"/>
      <c r="F11" s="293"/>
      <c r="G11" s="546"/>
      <c r="H11" s="546"/>
      <c r="I11" s="546"/>
      <c r="J11" s="546"/>
      <c r="K11" s="546"/>
      <c r="L11" s="546"/>
      <c r="M11" s="546"/>
      <c r="N11" s="546"/>
      <c r="O11" s="546"/>
    </row>
    <row r="12" spans="2:39"/>
    <row r="13" spans="2:39" ht="16.5" customHeight="1" thickBot="1">
      <c r="B13" s="590" t="s">
        <v>308</v>
      </c>
      <c r="C13" s="590"/>
      <c r="D13" s="590"/>
      <c r="E13" s="590"/>
      <c r="F13" s="590"/>
      <c r="G13" s="590" t="s">
        <v>309</v>
      </c>
      <c r="H13" s="590"/>
      <c r="I13" s="590" t="s">
        <v>310</v>
      </c>
      <c r="J13" s="590"/>
      <c r="K13" s="590" t="s">
        <v>311</v>
      </c>
      <c r="L13" s="590"/>
      <c r="M13" s="590" t="s">
        <v>312</v>
      </c>
      <c r="N13" s="590"/>
      <c r="O13" s="590"/>
      <c r="Q13" s="86"/>
    </row>
    <row r="14" spans="2:39" ht="17.25" customHeight="1" thickBot="1">
      <c r="B14" s="546"/>
      <c r="C14" s="546"/>
      <c r="D14" s="546"/>
      <c r="E14" s="546"/>
      <c r="F14" s="546"/>
      <c r="G14" s="546"/>
      <c r="H14" s="546"/>
      <c r="I14" s="552" t="str">
        <f>IF(D18&lt;&gt;"",COUNT(D18:M18),"")</f>
        <v/>
      </c>
      <c r="J14" s="552"/>
      <c r="K14" s="552" t="str">
        <f>IF(D18&lt;&gt;"",COUNT(D18,D23,D28),"")</f>
        <v/>
      </c>
      <c r="L14" s="552"/>
      <c r="M14" s="552"/>
      <c r="N14" s="552"/>
      <c r="O14" s="552"/>
      <c r="Q14" s="86"/>
    </row>
    <row r="15" spans="2:39" ht="13" thickBot="1">
      <c r="E15" s="122"/>
      <c r="F15" s="122" t="str">
        <f>IF(E11&gt;F11,"ENTER LOWER TOLERANCE IN D9","")</f>
        <v/>
      </c>
      <c r="G15" s="564" t="str">
        <f>IF(D18&lt;&gt;"",IF(G14*I14*K14&lt;90,"DERIVED RESULTS MAY NOT BE STATISTICALLY SOUND",""),"")</f>
        <v/>
      </c>
      <c r="H15" s="564"/>
      <c r="I15" s="564"/>
      <c r="J15" s="564"/>
      <c r="K15" s="564"/>
      <c r="L15" s="564"/>
      <c r="M15" s="564"/>
      <c r="N15" s="564"/>
      <c r="O15" s="564"/>
      <c r="P15" s="87"/>
      <c r="Q15" s="92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</row>
    <row r="16" spans="2:39" ht="13">
      <c r="B16" s="483" t="s">
        <v>319</v>
      </c>
      <c r="C16" s="484"/>
      <c r="D16" s="136" t="s">
        <v>320</v>
      </c>
      <c r="E16" s="137"/>
      <c r="F16" s="137"/>
      <c r="G16" s="137"/>
      <c r="H16" s="137"/>
      <c r="I16" s="137"/>
      <c r="J16" s="137"/>
      <c r="K16" s="137"/>
      <c r="L16" s="137"/>
      <c r="M16" s="138"/>
      <c r="N16" s="205" t="s">
        <v>321</v>
      </c>
      <c r="O16" s="206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</row>
    <row r="17" spans="2:39" ht="15.75" customHeight="1" thickBot="1">
      <c r="B17" s="485"/>
      <c r="C17" s="486"/>
      <c r="D17" s="139">
        <v>1</v>
      </c>
      <c r="E17" s="139">
        <v>2</v>
      </c>
      <c r="F17" s="139">
        <v>3</v>
      </c>
      <c r="G17" s="139">
        <v>4</v>
      </c>
      <c r="H17" s="139">
        <v>5</v>
      </c>
      <c r="I17" s="139">
        <v>6</v>
      </c>
      <c r="J17" s="139">
        <v>7</v>
      </c>
      <c r="K17" s="139">
        <v>8</v>
      </c>
      <c r="L17" s="139">
        <v>9</v>
      </c>
      <c r="M17" s="139">
        <v>10</v>
      </c>
      <c r="N17" s="207"/>
      <c r="O17" s="208"/>
      <c r="P17" s="87"/>
      <c r="Q17" s="87"/>
      <c r="R17" s="87"/>
      <c r="S17" s="87" t="s">
        <v>385</v>
      </c>
      <c r="T17" s="94" t="s">
        <v>386</v>
      </c>
      <c r="U17" s="94" t="s">
        <v>387</v>
      </c>
      <c r="V17" s="93" t="s">
        <v>388</v>
      </c>
      <c r="W17" s="87"/>
      <c r="X17" s="87"/>
      <c r="Y17" s="87" t="s">
        <v>385</v>
      </c>
      <c r="Z17" s="93" t="s">
        <v>389</v>
      </c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</row>
    <row r="18" spans="2:39" ht="18" customHeight="1">
      <c r="B18" s="140" t="s">
        <v>325</v>
      </c>
      <c r="C18" s="187">
        <v>1</v>
      </c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10"/>
      <c r="O18" s="211" t="str">
        <f t="shared" ref="O18:O32" si="0">IF(D18&lt;&gt;"",AVERAGE(D18:M18),"")</f>
        <v/>
      </c>
      <c r="P18" s="87"/>
      <c r="Q18" s="87" t="s">
        <v>390</v>
      </c>
      <c r="R18" s="92">
        <f>SUM(D18:M20)</f>
        <v>0</v>
      </c>
      <c r="S18" s="87">
        <f>R18*R18</f>
        <v>0</v>
      </c>
      <c r="T18" s="87" t="e">
        <f>S18/$R$22</f>
        <v>#VALUE!</v>
      </c>
      <c r="U18" s="87"/>
      <c r="V18" s="91"/>
      <c r="W18" s="87" t="s">
        <v>391</v>
      </c>
      <c r="X18" s="89">
        <f>SUM(D18:D20)</f>
        <v>0</v>
      </c>
      <c r="Y18" s="87">
        <f t="shared" ref="Y18:Y47" si="1">X18*X18</f>
        <v>0</v>
      </c>
      <c r="Z18" s="91" t="e">
        <f>Y18/$G$14</f>
        <v>#DIV/0!</v>
      </c>
      <c r="AA18" s="87"/>
      <c r="AB18" s="87" t="s">
        <v>392</v>
      </c>
      <c r="AC18" s="87" t="s">
        <v>393</v>
      </c>
      <c r="AD18" s="87" t="s">
        <v>394</v>
      </c>
      <c r="AE18" s="87" t="s">
        <v>395</v>
      </c>
      <c r="AF18" s="87" t="s">
        <v>396</v>
      </c>
      <c r="AG18" s="87" t="s">
        <v>397</v>
      </c>
      <c r="AH18" s="87" t="s">
        <v>398</v>
      </c>
      <c r="AI18" s="87" t="s">
        <v>399</v>
      </c>
      <c r="AJ18" s="87" t="s">
        <v>400</v>
      </c>
      <c r="AK18" s="87" t="s">
        <v>401</v>
      </c>
      <c r="AL18" s="87" t="s">
        <v>402</v>
      </c>
      <c r="AM18" s="87"/>
    </row>
    <row r="19" spans="2:39" ht="18" customHeight="1">
      <c r="B19" s="212">
        <v>2</v>
      </c>
      <c r="C19" s="127">
        <v>2</v>
      </c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158"/>
      <c r="O19" s="214" t="str">
        <f t="shared" si="0"/>
        <v/>
      </c>
      <c r="P19" s="87"/>
      <c r="Q19" s="87" t="s">
        <v>403</v>
      </c>
      <c r="R19" s="92">
        <f>SUM(D23:M25)</f>
        <v>0</v>
      </c>
      <c r="S19" s="87">
        <f>R19*R19</f>
        <v>0</v>
      </c>
      <c r="T19" s="87" t="e">
        <f>S19/$R$22</f>
        <v>#VALUE!</v>
      </c>
      <c r="U19" s="87"/>
      <c r="V19" s="91"/>
      <c r="W19" s="87" t="s">
        <v>404</v>
      </c>
      <c r="X19" s="89">
        <f>SUM(E18:E20)</f>
        <v>0</v>
      </c>
      <c r="Y19" s="87">
        <f t="shared" si="1"/>
        <v>0</v>
      </c>
      <c r="Z19" s="91" t="e">
        <f t="shared" ref="Z19:Z47" si="2">Y19/$G$14</f>
        <v>#DIV/0!</v>
      </c>
      <c r="AA19" s="87" t="s">
        <v>405</v>
      </c>
      <c r="AB19" s="87" t="s">
        <v>406</v>
      </c>
      <c r="AC19" s="87">
        <f t="shared" ref="AC19:AL21" si="3">D18*D18</f>
        <v>0</v>
      </c>
      <c r="AD19" s="87">
        <f t="shared" si="3"/>
        <v>0</v>
      </c>
      <c r="AE19" s="87">
        <f t="shared" si="3"/>
        <v>0</v>
      </c>
      <c r="AF19" s="87">
        <f t="shared" si="3"/>
        <v>0</v>
      </c>
      <c r="AG19" s="87">
        <f t="shared" si="3"/>
        <v>0</v>
      </c>
      <c r="AH19" s="87">
        <f t="shared" si="3"/>
        <v>0</v>
      </c>
      <c r="AI19" s="87">
        <f t="shared" si="3"/>
        <v>0</v>
      </c>
      <c r="AJ19" s="87">
        <f t="shared" si="3"/>
        <v>0</v>
      </c>
      <c r="AK19" s="87">
        <f t="shared" si="3"/>
        <v>0</v>
      </c>
      <c r="AL19" s="87">
        <f t="shared" si="3"/>
        <v>0</v>
      </c>
      <c r="AM19" s="87"/>
    </row>
    <row r="20" spans="2:39" ht="18" customHeight="1">
      <c r="B20" s="215">
        <f>B19+1</f>
        <v>3</v>
      </c>
      <c r="C20" s="127">
        <v>3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158"/>
      <c r="O20" s="214" t="str">
        <f t="shared" si="0"/>
        <v/>
      </c>
      <c r="P20" s="87"/>
      <c r="Q20" s="87" t="s">
        <v>407</v>
      </c>
      <c r="R20" s="92">
        <f>SUM(D28:M30)</f>
        <v>0</v>
      </c>
      <c r="S20" s="87">
        <f>R20*R20</f>
        <v>0</v>
      </c>
      <c r="T20" s="87" t="e">
        <f>S20/$R$22</f>
        <v>#VALUE!</v>
      </c>
      <c r="U20" s="87"/>
      <c r="V20" s="91"/>
      <c r="W20" s="87" t="s">
        <v>408</v>
      </c>
      <c r="X20" s="89">
        <f>SUM(F18:F20)</f>
        <v>0</v>
      </c>
      <c r="Y20" s="87">
        <f t="shared" si="1"/>
        <v>0</v>
      </c>
      <c r="Z20" s="91" t="e">
        <f t="shared" si="2"/>
        <v>#DIV/0!</v>
      </c>
      <c r="AA20" s="87"/>
      <c r="AB20" s="87" t="s">
        <v>409</v>
      </c>
      <c r="AC20" s="87">
        <f t="shared" si="3"/>
        <v>0</v>
      </c>
      <c r="AD20" s="87">
        <f t="shared" si="3"/>
        <v>0</v>
      </c>
      <c r="AE20" s="87">
        <f t="shared" si="3"/>
        <v>0</v>
      </c>
      <c r="AF20" s="87">
        <f t="shared" si="3"/>
        <v>0</v>
      </c>
      <c r="AG20" s="87">
        <f t="shared" si="3"/>
        <v>0</v>
      </c>
      <c r="AH20" s="87">
        <f t="shared" si="3"/>
        <v>0</v>
      </c>
      <c r="AI20" s="87">
        <f t="shared" si="3"/>
        <v>0</v>
      </c>
      <c r="AJ20" s="87">
        <f t="shared" si="3"/>
        <v>0</v>
      </c>
      <c r="AK20" s="87">
        <f t="shared" si="3"/>
        <v>0</v>
      </c>
      <c r="AL20" s="87">
        <f t="shared" si="3"/>
        <v>0</v>
      </c>
      <c r="AM20" s="87"/>
    </row>
    <row r="21" spans="2:39" ht="18" customHeight="1">
      <c r="B21" s="215">
        <f>B20+1</f>
        <v>4</v>
      </c>
      <c r="C21" s="141" t="s">
        <v>332</v>
      </c>
      <c r="D21" s="294" t="str">
        <f t="shared" ref="D21:M21" si="4">IF(D18&lt;&gt;"",SUM(D18:D20)/COUNT(D18:D20),"")</f>
        <v/>
      </c>
      <c r="E21" s="294" t="str">
        <f t="shared" si="4"/>
        <v/>
      </c>
      <c r="F21" s="294" t="str">
        <f t="shared" si="4"/>
        <v/>
      </c>
      <c r="G21" s="294" t="str">
        <f t="shared" si="4"/>
        <v/>
      </c>
      <c r="H21" s="294" t="str">
        <f t="shared" si="4"/>
        <v/>
      </c>
      <c r="I21" s="294" t="str">
        <f t="shared" si="4"/>
        <v/>
      </c>
      <c r="J21" s="294" t="str">
        <f t="shared" si="4"/>
        <v/>
      </c>
      <c r="K21" s="294" t="str">
        <f t="shared" si="4"/>
        <v/>
      </c>
      <c r="L21" s="294" t="str">
        <f t="shared" si="4"/>
        <v/>
      </c>
      <c r="M21" s="294" t="str">
        <f t="shared" si="4"/>
        <v/>
      </c>
      <c r="N21" s="302" t="s">
        <v>333</v>
      </c>
      <c r="O21" s="303" t="str">
        <f>IF(D21&lt;&gt;"",AVERAGE(D21:M21),"")</f>
        <v/>
      </c>
      <c r="P21" s="87"/>
      <c r="Q21" s="87" t="s">
        <v>410</v>
      </c>
      <c r="R21" s="92">
        <f>SUM(R18:R20)</f>
        <v>0</v>
      </c>
      <c r="S21" s="87">
        <f>R21*R21</f>
        <v>0</v>
      </c>
      <c r="T21" s="87"/>
      <c r="U21" s="87" t="e">
        <f>S21/R23</f>
        <v>#VALUE!</v>
      </c>
      <c r="V21" s="91"/>
      <c r="W21" s="87" t="s">
        <v>411</v>
      </c>
      <c r="X21" s="89">
        <f>SUM(G18:G20)</f>
        <v>0</v>
      </c>
      <c r="Y21" s="87">
        <f t="shared" si="1"/>
        <v>0</v>
      </c>
      <c r="Z21" s="91" t="e">
        <f t="shared" si="2"/>
        <v>#DIV/0!</v>
      </c>
      <c r="AA21" s="87"/>
      <c r="AB21" s="87" t="s">
        <v>412</v>
      </c>
      <c r="AC21" s="87">
        <f t="shared" si="3"/>
        <v>0</v>
      </c>
      <c r="AD21" s="87">
        <f t="shared" si="3"/>
        <v>0</v>
      </c>
      <c r="AE21" s="87">
        <f t="shared" si="3"/>
        <v>0</v>
      </c>
      <c r="AF21" s="87">
        <f t="shared" si="3"/>
        <v>0</v>
      </c>
      <c r="AG21" s="87">
        <f t="shared" si="3"/>
        <v>0</v>
      </c>
      <c r="AH21" s="87">
        <f t="shared" si="3"/>
        <v>0</v>
      </c>
      <c r="AI21" s="87">
        <f t="shared" si="3"/>
        <v>0</v>
      </c>
      <c r="AJ21" s="87">
        <f t="shared" si="3"/>
        <v>0</v>
      </c>
      <c r="AK21" s="87">
        <f t="shared" si="3"/>
        <v>0</v>
      </c>
      <c r="AL21" s="87">
        <f t="shared" si="3"/>
        <v>0</v>
      </c>
      <c r="AM21" s="87"/>
    </row>
    <row r="22" spans="2:39" ht="18" customHeight="1" thickBot="1">
      <c r="B22" s="217">
        <f>B21+1</f>
        <v>5</v>
      </c>
      <c r="C22" s="141" t="s">
        <v>38</v>
      </c>
      <c r="D22" s="296" t="str">
        <f t="shared" ref="D22:M22" si="5">IF(D18&lt;&gt;"",MAX(D18:D20)-MIN(D18:D20),"")</f>
        <v/>
      </c>
      <c r="E22" s="296" t="str">
        <f t="shared" si="5"/>
        <v/>
      </c>
      <c r="F22" s="296" t="str">
        <f t="shared" si="5"/>
        <v/>
      </c>
      <c r="G22" s="296" t="str">
        <f t="shared" si="5"/>
        <v/>
      </c>
      <c r="H22" s="296" t="str">
        <f t="shared" si="5"/>
        <v/>
      </c>
      <c r="I22" s="296" t="str">
        <f t="shared" si="5"/>
        <v/>
      </c>
      <c r="J22" s="296" t="str">
        <f t="shared" si="5"/>
        <v/>
      </c>
      <c r="K22" s="296" t="str">
        <f t="shared" si="5"/>
        <v/>
      </c>
      <c r="L22" s="296" t="str">
        <f t="shared" si="5"/>
        <v/>
      </c>
      <c r="M22" s="296" t="str">
        <f t="shared" si="5"/>
        <v/>
      </c>
      <c r="N22" s="304" t="s">
        <v>335</v>
      </c>
      <c r="O22" s="305" t="str">
        <f t="shared" si="0"/>
        <v/>
      </c>
      <c r="P22" s="87"/>
      <c r="Q22" s="87" t="s">
        <v>413</v>
      </c>
      <c r="R22" s="87" t="e">
        <f>K14*I14</f>
        <v>#VALUE!</v>
      </c>
      <c r="S22" s="87"/>
      <c r="T22" s="87"/>
      <c r="U22" s="87"/>
      <c r="V22" s="91"/>
      <c r="W22" s="87" t="s">
        <v>414</v>
      </c>
      <c r="X22" s="89">
        <f>SUM(H18:H20)</f>
        <v>0</v>
      </c>
      <c r="Y22" s="87">
        <f t="shared" si="1"/>
        <v>0</v>
      </c>
      <c r="Z22" s="91" t="e">
        <f t="shared" si="2"/>
        <v>#DIV/0!</v>
      </c>
      <c r="AA22" s="87" t="s">
        <v>415</v>
      </c>
      <c r="AB22" s="87" t="s">
        <v>406</v>
      </c>
      <c r="AC22" s="87">
        <f t="shared" ref="AC22:AL24" si="6">D23*D23</f>
        <v>0</v>
      </c>
      <c r="AD22" s="87">
        <f t="shared" si="6"/>
        <v>0</v>
      </c>
      <c r="AE22" s="87">
        <f t="shared" si="6"/>
        <v>0</v>
      </c>
      <c r="AF22" s="87">
        <f t="shared" si="6"/>
        <v>0</v>
      </c>
      <c r="AG22" s="87">
        <f t="shared" si="6"/>
        <v>0</v>
      </c>
      <c r="AH22" s="87">
        <f t="shared" si="6"/>
        <v>0</v>
      </c>
      <c r="AI22" s="87">
        <f t="shared" si="6"/>
        <v>0</v>
      </c>
      <c r="AJ22" s="87">
        <f t="shared" si="6"/>
        <v>0</v>
      </c>
      <c r="AK22" s="87">
        <f t="shared" si="6"/>
        <v>0</v>
      </c>
      <c r="AL22" s="87">
        <f t="shared" si="6"/>
        <v>0</v>
      </c>
      <c r="AM22" s="87"/>
    </row>
    <row r="23" spans="2:39" ht="18" customHeight="1">
      <c r="B23" s="140" t="s">
        <v>340</v>
      </c>
      <c r="C23" s="187">
        <v>1</v>
      </c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10"/>
      <c r="O23" s="211" t="str">
        <f t="shared" si="0"/>
        <v/>
      </c>
      <c r="P23" s="87"/>
      <c r="Q23" s="87" t="s">
        <v>416</v>
      </c>
      <c r="R23" s="87" t="e">
        <f>G14*I14*K14</f>
        <v>#VALUE!</v>
      </c>
      <c r="S23" s="87"/>
      <c r="T23" s="87"/>
      <c r="U23" s="87"/>
      <c r="V23" s="91"/>
      <c r="W23" s="87" t="s">
        <v>417</v>
      </c>
      <c r="X23" s="89">
        <f>SUM(I18:I20)</f>
        <v>0</v>
      </c>
      <c r="Y23" s="87">
        <f t="shared" si="1"/>
        <v>0</v>
      </c>
      <c r="Z23" s="91" t="e">
        <f t="shared" si="2"/>
        <v>#DIV/0!</v>
      </c>
      <c r="AA23" s="87"/>
      <c r="AB23" s="87" t="s">
        <v>409</v>
      </c>
      <c r="AC23" s="87">
        <f t="shared" si="6"/>
        <v>0</v>
      </c>
      <c r="AD23" s="87">
        <f t="shared" si="6"/>
        <v>0</v>
      </c>
      <c r="AE23" s="87">
        <f t="shared" si="6"/>
        <v>0</v>
      </c>
      <c r="AF23" s="87">
        <f t="shared" si="6"/>
        <v>0</v>
      </c>
      <c r="AG23" s="87">
        <f t="shared" si="6"/>
        <v>0</v>
      </c>
      <c r="AH23" s="87">
        <f t="shared" si="6"/>
        <v>0</v>
      </c>
      <c r="AI23" s="87">
        <f t="shared" si="6"/>
        <v>0</v>
      </c>
      <c r="AJ23" s="87">
        <f t="shared" si="6"/>
        <v>0</v>
      </c>
      <c r="AK23" s="87">
        <f t="shared" si="6"/>
        <v>0</v>
      </c>
      <c r="AL23" s="87">
        <f t="shared" si="6"/>
        <v>0</v>
      </c>
      <c r="AM23" s="87"/>
    </row>
    <row r="24" spans="2:39" ht="18" customHeight="1">
      <c r="B24" s="215">
        <v>7</v>
      </c>
      <c r="C24" s="127">
        <v>2</v>
      </c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158"/>
      <c r="O24" s="214" t="str">
        <f t="shared" si="0"/>
        <v/>
      </c>
      <c r="P24" s="87"/>
      <c r="Q24" s="87" t="s">
        <v>418</v>
      </c>
      <c r="R24" s="87" t="e">
        <f>G14*K14</f>
        <v>#VALUE!</v>
      </c>
      <c r="S24" s="87"/>
      <c r="T24" s="87"/>
      <c r="U24" s="87"/>
      <c r="V24" s="91"/>
      <c r="W24" s="87" t="s">
        <v>419</v>
      </c>
      <c r="X24" s="89">
        <f>SUM(J18:J20)</f>
        <v>0</v>
      </c>
      <c r="Y24" s="87">
        <f t="shared" si="1"/>
        <v>0</v>
      </c>
      <c r="Z24" s="91" t="e">
        <f t="shared" si="2"/>
        <v>#DIV/0!</v>
      </c>
      <c r="AA24" s="87"/>
      <c r="AB24" s="87" t="s">
        <v>412</v>
      </c>
      <c r="AC24" s="87">
        <f t="shared" si="6"/>
        <v>0</v>
      </c>
      <c r="AD24" s="87">
        <f t="shared" si="6"/>
        <v>0</v>
      </c>
      <c r="AE24" s="87">
        <f t="shared" si="6"/>
        <v>0</v>
      </c>
      <c r="AF24" s="87">
        <f t="shared" si="6"/>
        <v>0</v>
      </c>
      <c r="AG24" s="87">
        <f t="shared" si="6"/>
        <v>0</v>
      </c>
      <c r="AH24" s="87">
        <f t="shared" si="6"/>
        <v>0</v>
      </c>
      <c r="AI24" s="87">
        <f t="shared" si="6"/>
        <v>0</v>
      </c>
      <c r="AJ24" s="87">
        <f t="shared" si="6"/>
        <v>0</v>
      </c>
      <c r="AK24" s="87">
        <f t="shared" si="6"/>
        <v>0</v>
      </c>
      <c r="AL24" s="87">
        <f t="shared" si="6"/>
        <v>0</v>
      </c>
      <c r="AM24" s="87"/>
    </row>
    <row r="25" spans="2:39" ht="18" customHeight="1">
      <c r="B25" s="215">
        <f>B24+1</f>
        <v>8</v>
      </c>
      <c r="C25" s="127">
        <v>3</v>
      </c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158"/>
      <c r="O25" s="214" t="str">
        <f t="shared" si="0"/>
        <v/>
      </c>
      <c r="P25" s="87"/>
      <c r="Q25" s="87" t="s">
        <v>420</v>
      </c>
      <c r="R25" s="89">
        <f>SUM(D18:D20)+SUM(D23:D25)+SUM(D28:D30)</f>
        <v>0</v>
      </c>
      <c r="S25" s="87">
        <f t="shared" ref="S25:S34" si="7">R25*R25</f>
        <v>0</v>
      </c>
      <c r="T25" s="87"/>
      <c r="U25" s="87"/>
      <c r="V25" s="91" t="e">
        <f t="shared" ref="V25:V34" si="8">S25/$R$24</f>
        <v>#VALUE!</v>
      </c>
      <c r="W25" s="87" t="s">
        <v>421</v>
      </c>
      <c r="X25" s="89">
        <f>SUM(K18:K20)</f>
        <v>0</v>
      </c>
      <c r="Y25" s="87">
        <f t="shared" si="1"/>
        <v>0</v>
      </c>
      <c r="Z25" s="91" t="e">
        <f t="shared" si="2"/>
        <v>#DIV/0!</v>
      </c>
      <c r="AA25" s="87" t="s">
        <v>422</v>
      </c>
      <c r="AB25" s="87" t="s">
        <v>406</v>
      </c>
      <c r="AC25" s="87">
        <f t="shared" ref="AC25:AL27" si="9">D28*D28</f>
        <v>0</v>
      </c>
      <c r="AD25" s="87">
        <f t="shared" si="9"/>
        <v>0</v>
      </c>
      <c r="AE25" s="87">
        <f t="shared" si="9"/>
        <v>0</v>
      </c>
      <c r="AF25" s="87">
        <f t="shared" si="9"/>
        <v>0</v>
      </c>
      <c r="AG25" s="87">
        <f t="shared" si="9"/>
        <v>0</v>
      </c>
      <c r="AH25" s="87">
        <f t="shared" si="9"/>
        <v>0</v>
      </c>
      <c r="AI25" s="87">
        <f t="shared" si="9"/>
        <v>0</v>
      </c>
      <c r="AJ25" s="87">
        <f t="shared" si="9"/>
        <v>0</v>
      </c>
      <c r="AK25" s="87">
        <f t="shared" si="9"/>
        <v>0</v>
      </c>
      <c r="AL25" s="87">
        <f t="shared" si="9"/>
        <v>0</v>
      </c>
      <c r="AM25" s="87"/>
    </row>
    <row r="26" spans="2:39" ht="18" customHeight="1">
      <c r="B26" s="215">
        <f>B25+1</f>
        <v>9</v>
      </c>
      <c r="C26" s="141" t="s">
        <v>332</v>
      </c>
      <c r="D26" s="294" t="str">
        <f t="shared" ref="D26:M26" si="10">IF(D23&lt;&gt;"",SUM(D23:D25)/COUNT(D23:D25),"")</f>
        <v/>
      </c>
      <c r="E26" s="294" t="str">
        <f t="shared" si="10"/>
        <v/>
      </c>
      <c r="F26" s="294" t="str">
        <f t="shared" si="10"/>
        <v/>
      </c>
      <c r="G26" s="294" t="str">
        <f t="shared" si="10"/>
        <v/>
      </c>
      <c r="H26" s="294" t="str">
        <f t="shared" si="10"/>
        <v/>
      </c>
      <c r="I26" s="294" t="str">
        <f t="shared" si="10"/>
        <v/>
      </c>
      <c r="J26" s="294" t="str">
        <f t="shared" si="10"/>
        <v/>
      </c>
      <c r="K26" s="294" t="str">
        <f t="shared" si="10"/>
        <v/>
      </c>
      <c r="L26" s="294" t="str">
        <f t="shared" si="10"/>
        <v/>
      </c>
      <c r="M26" s="294" t="str">
        <f t="shared" si="10"/>
        <v/>
      </c>
      <c r="N26" s="302" t="s">
        <v>341</v>
      </c>
      <c r="O26" s="303" t="str">
        <f t="shared" si="0"/>
        <v/>
      </c>
      <c r="P26" s="87"/>
      <c r="Q26" s="87" t="s">
        <v>423</v>
      </c>
      <c r="R26" s="89">
        <f>SUM(E18:E20)+SUM(E23:E25)+SUM(E28:E30)</f>
        <v>0</v>
      </c>
      <c r="S26" s="87">
        <f t="shared" si="7"/>
        <v>0</v>
      </c>
      <c r="T26" s="87"/>
      <c r="U26" s="87"/>
      <c r="V26" s="91" t="e">
        <f t="shared" si="8"/>
        <v>#VALUE!</v>
      </c>
      <c r="W26" s="87" t="s">
        <v>424</v>
      </c>
      <c r="X26" s="89">
        <f>SUM(L18:L20)</f>
        <v>0</v>
      </c>
      <c r="Y26" s="87">
        <f t="shared" si="1"/>
        <v>0</v>
      </c>
      <c r="Z26" s="91" t="e">
        <f t="shared" si="2"/>
        <v>#DIV/0!</v>
      </c>
      <c r="AA26" s="87"/>
      <c r="AB26" s="87" t="s">
        <v>409</v>
      </c>
      <c r="AC26" s="87">
        <f t="shared" si="9"/>
        <v>0</v>
      </c>
      <c r="AD26" s="87">
        <f t="shared" si="9"/>
        <v>0</v>
      </c>
      <c r="AE26" s="87">
        <f t="shared" si="9"/>
        <v>0</v>
      </c>
      <c r="AF26" s="87">
        <f t="shared" si="9"/>
        <v>0</v>
      </c>
      <c r="AG26" s="87">
        <f t="shared" si="9"/>
        <v>0</v>
      </c>
      <c r="AH26" s="87">
        <f t="shared" si="9"/>
        <v>0</v>
      </c>
      <c r="AI26" s="87">
        <f t="shared" si="9"/>
        <v>0</v>
      </c>
      <c r="AJ26" s="87">
        <f t="shared" si="9"/>
        <v>0</v>
      </c>
      <c r="AK26" s="87">
        <f t="shared" si="9"/>
        <v>0</v>
      </c>
      <c r="AL26" s="87">
        <f t="shared" si="9"/>
        <v>0</v>
      </c>
      <c r="AM26" s="87"/>
    </row>
    <row r="27" spans="2:39" ht="18" customHeight="1" thickBot="1">
      <c r="B27" s="217">
        <f>B26+1</f>
        <v>10</v>
      </c>
      <c r="C27" s="141" t="s">
        <v>38</v>
      </c>
      <c r="D27" s="296" t="str">
        <f t="shared" ref="D27:M27" si="11">IF(D23&lt;&gt;"",MAX(D23:D25)-MIN(D23:D25),"")</f>
        <v/>
      </c>
      <c r="E27" s="296" t="str">
        <f t="shared" si="11"/>
        <v/>
      </c>
      <c r="F27" s="296" t="str">
        <f t="shared" si="11"/>
        <v/>
      </c>
      <c r="G27" s="296" t="str">
        <f t="shared" si="11"/>
        <v/>
      </c>
      <c r="H27" s="296" t="str">
        <f t="shared" si="11"/>
        <v/>
      </c>
      <c r="I27" s="296" t="str">
        <f t="shared" si="11"/>
        <v/>
      </c>
      <c r="J27" s="296" t="str">
        <f t="shared" si="11"/>
        <v/>
      </c>
      <c r="K27" s="296" t="str">
        <f t="shared" si="11"/>
        <v/>
      </c>
      <c r="L27" s="296" t="str">
        <f t="shared" si="11"/>
        <v/>
      </c>
      <c r="M27" s="296" t="str">
        <f t="shared" si="11"/>
        <v/>
      </c>
      <c r="N27" s="304" t="s">
        <v>344</v>
      </c>
      <c r="O27" s="305" t="str">
        <f t="shared" si="0"/>
        <v/>
      </c>
      <c r="P27" s="87"/>
      <c r="Q27" s="87" t="s">
        <v>425</v>
      </c>
      <c r="R27" s="89">
        <f>SUM(F18:F20)+SUM(F23:F25)+SUM(F28:F30)</f>
        <v>0</v>
      </c>
      <c r="S27" s="87">
        <f t="shared" si="7"/>
        <v>0</v>
      </c>
      <c r="T27" s="87"/>
      <c r="U27" s="87"/>
      <c r="V27" s="91" t="e">
        <f t="shared" si="8"/>
        <v>#VALUE!</v>
      </c>
      <c r="W27" s="87" t="s">
        <v>426</v>
      </c>
      <c r="X27" s="89">
        <f>SUM(M18:M20)</f>
        <v>0</v>
      </c>
      <c r="Y27" s="87">
        <f t="shared" si="1"/>
        <v>0</v>
      </c>
      <c r="Z27" s="91" t="e">
        <f t="shared" si="2"/>
        <v>#DIV/0!</v>
      </c>
      <c r="AA27" s="87"/>
      <c r="AB27" s="87" t="s">
        <v>412</v>
      </c>
      <c r="AC27" s="87">
        <f t="shared" si="9"/>
        <v>0</v>
      </c>
      <c r="AD27" s="87">
        <f t="shared" si="9"/>
        <v>0</v>
      </c>
      <c r="AE27" s="87">
        <f t="shared" si="9"/>
        <v>0</v>
      </c>
      <c r="AF27" s="87">
        <f t="shared" si="9"/>
        <v>0</v>
      </c>
      <c r="AG27" s="87">
        <f t="shared" si="9"/>
        <v>0</v>
      </c>
      <c r="AH27" s="87">
        <f t="shared" si="9"/>
        <v>0</v>
      </c>
      <c r="AI27" s="87">
        <f t="shared" si="9"/>
        <v>0</v>
      </c>
      <c r="AJ27" s="87">
        <f t="shared" si="9"/>
        <v>0</v>
      </c>
      <c r="AK27" s="87">
        <f t="shared" si="9"/>
        <v>0</v>
      </c>
      <c r="AL27" s="87">
        <f t="shared" si="9"/>
        <v>0</v>
      </c>
      <c r="AM27" s="87"/>
    </row>
    <row r="28" spans="2:39" ht="18" customHeight="1">
      <c r="B28" s="140" t="s">
        <v>348</v>
      </c>
      <c r="C28" s="187">
        <v>1</v>
      </c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10"/>
      <c r="O28" s="211" t="str">
        <f t="shared" si="0"/>
        <v/>
      </c>
      <c r="P28" s="87"/>
      <c r="Q28" s="87" t="s">
        <v>427</v>
      </c>
      <c r="R28" s="89">
        <f>SUM(G18:G20)+SUM(G23:G25)+SUM(G28:G30)</f>
        <v>0</v>
      </c>
      <c r="S28" s="87">
        <f t="shared" si="7"/>
        <v>0</v>
      </c>
      <c r="T28" s="87"/>
      <c r="U28" s="87"/>
      <c r="V28" s="91" t="e">
        <f t="shared" si="8"/>
        <v>#VALUE!</v>
      </c>
      <c r="W28" s="87" t="s">
        <v>428</v>
      </c>
      <c r="X28" s="89">
        <f>SUM(D23:D25)</f>
        <v>0</v>
      </c>
      <c r="Y28" s="87">
        <f t="shared" si="1"/>
        <v>0</v>
      </c>
      <c r="Z28" s="91" t="e">
        <f t="shared" si="2"/>
        <v>#DIV/0!</v>
      </c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</row>
    <row r="29" spans="2:39" ht="18" customHeight="1">
      <c r="B29" s="215">
        <v>12</v>
      </c>
      <c r="C29" s="127">
        <v>2</v>
      </c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158"/>
      <c r="O29" s="214" t="str">
        <f t="shared" si="0"/>
        <v/>
      </c>
      <c r="P29" s="87"/>
      <c r="Q29" s="87" t="s">
        <v>429</v>
      </c>
      <c r="R29" s="89">
        <f>SUM(H18:H20)+SUM(H23:H25)+SUM(H28:H30)</f>
        <v>0</v>
      </c>
      <c r="S29" s="87">
        <f t="shared" si="7"/>
        <v>0</v>
      </c>
      <c r="T29" s="87"/>
      <c r="U29" s="87"/>
      <c r="V29" s="91" t="e">
        <f t="shared" si="8"/>
        <v>#VALUE!</v>
      </c>
      <c r="W29" s="87" t="s">
        <v>430</v>
      </c>
      <c r="X29" s="89">
        <f>SUM(E23:E25)</f>
        <v>0</v>
      </c>
      <c r="Y29" s="87">
        <f t="shared" si="1"/>
        <v>0</v>
      </c>
      <c r="Z29" s="91" t="e">
        <f t="shared" si="2"/>
        <v>#DIV/0!</v>
      </c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</row>
    <row r="30" spans="2:39" ht="18" customHeight="1">
      <c r="B30" s="215">
        <f>B29+1</f>
        <v>13</v>
      </c>
      <c r="C30" s="127">
        <v>3</v>
      </c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158"/>
      <c r="O30" s="214" t="str">
        <f t="shared" si="0"/>
        <v/>
      </c>
      <c r="P30" s="87"/>
      <c r="Q30" s="87" t="s">
        <v>431</v>
      </c>
      <c r="R30" s="89">
        <f>SUM(I18:I20)+SUM(I23:I25)+SUM(I28:I30)</f>
        <v>0</v>
      </c>
      <c r="S30" s="87">
        <f t="shared" si="7"/>
        <v>0</v>
      </c>
      <c r="T30" s="87"/>
      <c r="U30" s="87"/>
      <c r="V30" s="91" t="e">
        <f t="shared" si="8"/>
        <v>#VALUE!</v>
      </c>
      <c r="W30" s="87" t="s">
        <v>432</v>
      </c>
      <c r="X30" s="89">
        <f>SUM(F23:F25)</f>
        <v>0</v>
      </c>
      <c r="Y30" s="87">
        <f t="shared" si="1"/>
        <v>0</v>
      </c>
      <c r="Z30" s="91" t="e">
        <f t="shared" si="2"/>
        <v>#DIV/0!</v>
      </c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</row>
    <row r="31" spans="2:39" ht="18" customHeight="1">
      <c r="B31" s="215">
        <f>B30+1</f>
        <v>14</v>
      </c>
      <c r="C31" s="141" t="s">
        <v>332</v>
      </c>
      <c r="D31" s="294" t="str">
        <f t="shared" ref="D31:M31" si="12">IF(D28&lt;&gt;"",SUM(D28:D30)/COUNT(D28:D30),"")</f>
        <v/>
      </c>
      <c r="E31" s="294" t="str">
        <f t="shared" si="12"/>
        <v/>
      </c>
      <c r="F31" s="294" t="str">
        <f t="shared" si="12"/>
        <v/>
      </c>
      <c r="G31" s="294" t="str">
        <f t="shared" si="12"/>
        <v/>
      </c>
      <c r="H31" s="294" t="str">
        <f t="shared" si="12"/>
        <v/>
      </c>
      <c r="I31" s="294" t="str">
        <f t="shared" si="12"/>
        <v/>
      </c>
      <c r="J31" s="294" t="str">
        <f t="shared" si="12"/>
        <v/>
      </c>
      <c r="K31" s="294" t="str">
        <f t="shared" si="12"/>
        <v/>
      </c>
      <c r="L31" s="294" t="str">
        <f t="shared" si="12"/>
        <v/>
      </c>
      <c r="M31" s="294" t="str">
        <f t="shared" si="12"/>
        <v/>
      </c>
      <c r="N31" s="302" t="s">
        <v>352</v>
      </c>
      <c r="O31" s="303" t="str">
        <f t="shared" si="0"/>
        <v/>
      </c>
      <c r="P31" s="87"/>
      <c r="Q31" s="87" t="s">
        <v>433</v>
      </c>
      <c r="R31" s="89">
        <f>SUM(J18:J20)+SUM(J23:J25)+SUM(J28:J30)</f>
        <v>0</v>
      </c>
      <c r="S31" s="87">
        <f t="shared" si="7"/>
        <v>0</v>
      </c>
      <c r="T31" s="87"/>
      <c r="U31" s="87"/>
      <c r="V31" s="91" t="e">
        <f t="shared" si="8"/>
        <v>#VALUE!</v>
      </c>
      <c r="W31" s="87" t="s">
        <v>434</v>
      </c>
      <c r="X31" s="89">
        <f>SUM(G23:G25)</f>
        <v>0</v>
      </c>
      <c r="Y31" s="87">
        <f t="shared" si="1"/>
        <v>0</v>
      </c>
      <c r="Z31" s="91" t="e">
        <f t="shared" si="2"/>
        <v>#DIV/0!</v>
      </c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</row>
    <row r="32" spans="2:39" ht="18" customHeight="1" thickBot="1">
      <c r="B32" s="217">
        <f>B31+1</f>
        <v>15</v>
      </c>
      <c r="C32" s="141" t="s">
        <v>38</v>
      </c>
      <c r="D32" s="296" t="str">
        <f t="shared" ref="D32:M32" si="13">IF(D28&lt;&gt;"",MAX(D28:D30)-MIN(D28:D30),"")</f>
        <v/>
      </c>
      <c r="E32" s="296" t="str">
        <f t="shared" si="13"/>
        <v/>
      </c>
      <c r="F32" s="296" t="str">
        <f t="shared" si="13"/>
        <v/>
      </c>
      <c r="G32" s="296" t="str">
        <f t="shared" si="13"/>
        <v/>
      </c>
      <c r="H32" s="296" t="str">
        <f t="shared" si="13"/>
        <v/>
      </c>
      <c r="I32" s="296" t="str">
        <f t="shared" si="13"/>
        <v/>
      </c>
      <c r="J32" s="296" t="str">
        <f t="shared" si="13"/>
        <v/>
      </c>
      <c r="K32" s="296" t="str">
        <f t="shared" si="13"/>
        <v/>
      </c>
      <c r="L32" s="296" t="str">
        <f t="shared" si="13"/>
        <v/>
      </c>
      <c r="M32" s="296" t="str">
        <f t="shared" si="13"/>
        <v/>
      </c>
      <c r="N32" s="304" t="s">
        <v>354</v>
      </c>
      <c r="O32" s="305" t="str">
        <f t="shared" si="0"/>
        <v/>
      </c>
      <c r="P32" s="87"/>
      <c r="Q32" s="87" t="s">
        <v>435</v>
      </c>
      <c r="R32" s="89">
        <f>SUM(K18:K20)+SUM(K23:K25)+SUM(K28:K30)</f>
        <v>0</v>
      </c>
      <c r="S32" s="87">
        <f t="shared" si="7"/>
        <v>0</v>
      </c>
      <c r="T32" s="87"/>
      <c r="U32" s="87"/>
      <c r="V32" s="91" t="e">
        <f t="shared" si="8"/>
        <v>#VALUE!</v>
      </c>
      <c r="W32" s="87" t="s">
        <v>436</v>
      </c>
      <c r="X32" s="89">
        <f>SUM(H23:H25)</f>
        <v>0</v>
      </c>
      <c r="Y32" s="87">
        <f t="shared" si="1"/>
        <v>0</v>
      </c>
      <c r="Z32" s="91" t="e">
        <f t="shared" si="2"/>
        <v>#DIV/0!</v>
      </c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</row>
    <row r="33" spans="2:39" ht="18" customHeight="1">
      <c r="B33" s="496" t="s">
        <v>359</v>
      </c>
      <c r="C33" s="497"/>
      <c r="D33" s="587" t="str">
        <f t="shared" ref="D33:M33" si="14">IF(D21&lt;&gt;"",SUM(D21,D26,D31)/COUNT(D21,D26,D31),"")</f>
        <v/>
      </c>
      <c r="E33" s="587" t="str">
        <f t="shared" si="14"/>
        <v/>
      </c>
      <c r="F33" s="587" t="str">
        <f t="shared" si="14"/>
        <v/>
      </c>
      <c r="G33" s="587" t="str">
        <f t="shared" si="14"/>
        <v/>
      </c>
      <c r="H33" s="587" t="str">
        <f t="shared" si="14"/>
        <v/>
      </c>
      <c r="I33" s="587" t="str">
        <f t="shared" si="14"/>
        <v/>
      </c>
      <c r="J33" s="587" t="str">
        <f t="shared" si="14"/>
        <v/>
      </c>
      <c r="K33" s="587" t="str">
        <f t="shared" si="14"/>
        <v/>
      </c>
      <c r="L33" s="587" t="str">
        <f t="shared" si="14"/>
        <v/>
      </c>
      <c r="M33" s="587" t="str">
        <f t="shared" si="14"/>
        <v/>
      </c>
      <c r="N33" s="306" t="s">
        <v>437</v>
      </c>
      <c r="O33" s="307" t="str">
        <f>IF(D18&lt;&gt;"",AVERAGE(D33:M34),"")</f>
        <v/>
      </c>
      <c r="P33" s="87"/>
      <c r="Q33" s="87" t="s">
        <v>438</v>
      </c>
      <c r="R33" s="89">
        <f>SUM(L18:L20)+SUM(L23:L25)+SUM(L28:L30)</f>
        <v>0</v>
      </c>
      <c r="S33" s="87">
        <f t="shared" si="7"/>
        <v>0</v>
      </c>
      <c r="T33" s="87"/>
      <c r="U33" s="87"/>
      <c r="V33" s="91" t="e">
        <f t="shared" si="8"/>
        <v>#VALUE!</v>
      </c>
      <c r="W33" s="87" t="s">
        <v>439</v>
      </c>
      <c r="X33" s="89">
        <f>SUM(I23:I25)</f>
        <v>0</v>
      </c>
      <c r="Y33" s="87">
        <f t="shared" si="1"/>
        <v>0</v>
      </c>
      <c r="Z33" s="91" t="e">
        <f t="shared" si="2"/>
        <v>#DIV/0!</v>
      </c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2:39" ht="18" customHeight="1" thickBot="1">
      <c r="B34" s="498"/>
      <c r="C34" s="499"/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308" t="s">
        <v>361</v>
      </c>
      <c r="O34" s="309" t="str">
        <f>IF(D18&lt;&gt;"",MAX(D33:M34)-MIN(D33:M34),"")</f>
        <v/>
      </c>
      <c r="P34" s="87"/>
      <c r="Q34" s="87" t="s">
        <v>440</v>
      </c>
      <c r="R34" s="89">
        <f>SUM(M18:M20)+SUM(M23:M25)+SUM(M28:M30)</f>
        <v>0</v>
      </c>
      <c r="S34" s="87">
        <f t="shared" si="7"/>
        <v>0</v>
      </c>
      <c r="T34" s="87"/>
      <c r="U34" s="87"/>
      <c r="V34" s="91" t="e">
        <f t="shared" si="8"/>
        <v>#VALUE!</v>
      </c>
      <c r="W34" s="87" t="s">
        <v>441</v>
      </c>
      <c r="X34" s="89">
        <f>SUM(J23:J25)</f>
        <v>0</v>
      </c>
      <c r="Y34" s="87">
        <f t="shared" si="1"/>
        <v>0</v>
      </c>
      <c r="Z34" s="91" t="e">
        <f t="shared" si="2"/>
        <v>#DIV/0!</v>
      </c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2:39" ht="15.5">
      <c r="P35" s="87"/>
      <c r="Q35" s="87"/>
      <c r="R35" s="87"/>
      <c r="S35" s="87"/>
      <c r="T35" s="87"/>
      <c r="U35" s="87"/>
      <c r="V35" s="87"/>
      <c r="W35" s="87" t="s">
        <v>442</v>
      </c>
      <c r="X35" s="89">
        <f>SUM(K23:K25)</f>
        <v>0</v>
      </c>
      <c r="Y35" s="87">
        <f t="shared" si="1"/>
        <v>0</v>
      </c>
      <c r="Z35" s="91" t="e">
        <f t="shared" si="2"/>
        <v>#DIV/0!</v>
      </c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2:39" ht="15.5">
      <c r="P36" s="87"/>
      <c r="Q36" s="87"/>
      <c r="R36" s="87"/>
      <c r="S36" s="87"/>
      <c r="T36" s="87"/>
      <c r="U36" s="87"/>
      <c r="V36" s="87"/>
      <c r="W36" s="87" t="s">
        <v>443</v>
      </c>
      <c r="X36" s="89">
        <f>SUM(L23:L25)</f>
        <v>0</v>
      </c>
      <c r="Y36" s="87">
        <f t="shared" si="1"/>
        <v>0</v>
      </c>
      <c r="Z36" s="91" t="e">
        <f t="shared" si="2"/>
        <v>#DIV/0!</v>
      </c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</row>
    <row r="37" spans="2:39" ht="18" thickBot="1">
      <c r="C37" s="565" t="s">
        <v>444</v>
      </c>
      <c r="D37" s="565"/>
      <c r="E37" s="565"/>
      <c r="P37" s="87"/>
      <c r="Q37" s="87"/>
      <c r="R37" s="87"/>
      <c r="S37" s="87"/>
      <c r="T37" s="87"/>
      <c r="U37" s="87"/>
      <c r="V37" s="87"/>
      <c r="W37" s="87" t="s">
        <v>445</v>
      </c>
      <c r="X37" s="89">
        <f>SUM(M23:M25)</f>
        <v>0</v>
      </c>
      <c r="Y37" s="87">
        <f t="shared" si="1"/>
        <v>0</v>
      </c>
      <c r="Z37" s="91" t="e">
        <f t="shared" si="2"/>
        <v>#DIV/0!</v>
      </c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</row>
    <row r="38" spans="2:39" ht="16" thickBot="1">
      <c r="C38" s="584" t="s">
        <v>446</v>
      </c>
      <c r="D38" s="585"/>
      <c r="E38" s="586"/>
      <c r="F38" s="584" t="s">
        <v>447</v>
      </c>
      <c r="G38" s="598"/>
      <c r="H38" s="584" t="s">
        <v>448</v>
      </c>
      <c r="I38" s="598"/>
      <c r="J38" s="584" t="s">
        <v>449</v>
      </c>
      <c r="K38" s="598"/>
      <c r="L38" s="584" t="s">
        <v>450</v>
      </c>
      <c r="M38" s="598"/>
      <c r="N38" s="235" t="s">
        <v>451</v>
      </c>
      <c r="P38" s="87"/>
      <c r="Q38" s="87"/>
      <c r="R38" s="87"/>
      <c r="S38" s="87"/>
      <c r="T38" s="87"/>
      <c r="U38" s="87"/>
      <c r="V38" s="87"/>
      <c r="W38" s="87" t="s">
        <v>452</v>
      </c>
      <c r="X38" s="92">
        <f>SUM(D28:D30)</f>
        <v>0</v>
      </c>
      <c r="Y38" s="87">
        <f t="shared" si="1"/>
        <v>0</v>
      </c>
      <c r="Z38" s="91" t="e">
        <f t="shared" si="2"/>
        <v>#DIV/0!</v>
      </c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</row>
    <row r="39" spans="2:39" ht="15.5">
      <c r="C39" s="150" t="s">
        <v>453</v>
      </c>
      <c r="F39" s="595" t="str">
        <f>IF(K14&lt;&gt;"",K14-1,"")</f>
        <v/>
      </c>
      <c r="G39" s="595"/>
      <c r="H39" s="596" t="str">
        <f>IF(D18&lt;&gt;"",IF(SUM(T18:T20)-U21&lt;0,0,SUM(T18:T20)-U21),"")</f>
        <v/>
      </c>
      <c r="I39" s="597"/>
      <c r="J39" s="597" t="str">
        <f>IF(H39&lt;&gt;"",H39/F39,"")</f>
        <v/>
      </c>
      <c r="K39" s="597"/>
      <c r="L39" s="597" t="str">
        <f>IF(J42&lt;&gt;"",IF(J42=0,0,J39/J42),"")</f>
        <v/>
      </c>
      <c r="M39" s="597"/>
      <c r="N39" s="234" t="str">
        <f>IF(L39&lt;&gt;"",IF(L39&gt;FINV(0.05,F39,F42),"*",""),"")</f>
        <v/>
      </c>
      <c r="P39" s="87"/>
      <c r="Q39" s="87"/>
      <c r="R39" s="87"/>
      <c r="S39" s="87"/>
      <c r="T39" s="87"/>
      <c r="U39" s="87"/>
      <c r="V39" s="87"/>
      <c r="W39" s="87" t="s">
        <v>454</v>
      </c>
      <c r="X39" s="89">
        <f>SUM(E28:E30)</f>
        <v>0</v>
      </c>
      <c r="Y39" s="87">
        <f t="shared" si="1"/>
        <v>0</v>
      </c>
      <c r="Z39" s="91" t="e">
        <f t="shared" si="2"/>
        <v>#DIV/0!</v>
      </c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</row>
    <row r="40" spans="2:39" ht="15.5">
      <c r="C40" s="150" t="s">
        <v>310</v>
      </c>
      <c r="F40" s="593" t="str">
        <f>IF(I14&lt;&gt;"",I14-1,"")</f>
        <v/>
      </c>
      <c r="G40" s="593"/>
      <c r="H40" s="594" t="str">
        <f>IF(D18&lt;&gt;"",IF(SUM(V25:V34)-U21&lt;0,0,SUM(V25:V34)-U21),"")</f>
        <v/>
      </c>
      <c r="I40" s="594"/>
      <c r="J40" s="594" t="str">
        <f>IF(H40&lt;&gt;"",H40/F40,"")</f>
        <v/>
      </c>
      <c r="K40" s="594"/>
      <c r="L40" s="594" t="str">
        <f>IF(J42&lt;&gt;"",IF(J42=0,0,J40/J42),"")</f>
        <v/>
      </c>
      <c r="M40" s="594"/>
      <c r="N40" s="232" t="str">
        <f>IF(L40&lt;&gt;"",IF(L40&gt;FINV(0.05,F40,F42),"*",""),"")</f>
        <v/>
      </c>
      <c r="P40" s="87"/>
      <c r="Q40" s="87"/>
      <c r="R40" s="87"/>
      <c r="S40" s="87"/>
      <c r="T40" s="87"/>
      <c r="U40" s="87"/>
      <c r="V40" s="87"/>
      <c r="W40" s="87" t="s">
        <v>455</v>
      </c>
      <c r="X40" s="89">
        <f>SUM(F28:F30)</f>
        <v>0</v>
      </c>
      <c r="Y40" s="87">
        <f t="shared" si="1"/>
        <v>0</v>
      </c>
      <c r="Z40" s="91" t="e">
        <f t="shared" si="2"/>
        <v>#DIV/0!</v>
      </c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</row>
    <row r="41" spans="2:39" ht="15.5">
      <c r="C41" s="150" t="s">
        <v>456</v>
      </c>
      <c r="F41" s="593" t="str">
        <f>IF(F39&lt;&gt;"",F39*F40,"")</f>
        <v/>
      </c>
      <c r="G41" s="593"/>
      <c r="H41" s="594" t="str">
        <f>IF(D18&lt;&gt;"",IF(SUM(Z18:Z47)-SUM(V25:V34)-SUM(T18:T20)+U21&lt;0,0,SUM(Z18:Z47)-SUM(V25:V34)-SUM(T18:T20)+U21),"")</f>
        <v/>
      </c>
      <c r="I41" s="594"/>
      <c r="J41" s="594" t="str">
        <f>IF(H41&lt;&gt;"",H41/F41,"")</f>
        <v/>
      </c>
      <c r="K41" s="594"/>
      <c r="L41" s="594" t="str">
        <f>IF(J42&lt;&gt;"",IF(J42=0,0,J41/J42),"")</f>
        <v/>
      </c>
      <c r="M41" s="594"/>
      <c r="N41" s="232" t="str">
        <f>IF(L41&lt;&gt;"",IF(L41&gt;FINV(0.05,F41,F42),"*",""),"")</f>
        <v/>
      </c>
      <c r="P41" s="87"/>
      <c r="Q41" s="87"/>
      <c r="R41" s="87"/>
      <c r="S41" s="87"/>
      <c r="T41" s="87"/>
      <c r="U41" s="87"/>
      <c r="V41" s="87"/>
      <c r="W41" s="87" t="s">
        <v>457</v>
      </c>
      <c r="X41" s="89">
        <f>SUM(G28:G30)</f>
        <v>0</v>
      </c>
      <c r="Y41" s="87">
        <f t="shared" si="1"/>
        <v>0</v>
      </c>
      <c r="Z41" s="91" t="e">
        <f t="shared" si="2"/>
        <v>#DIV/0!</v>
      </c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2:39" ht="15.5">
      <c r="C42" s="150" t="s">
        <v>458</v>
      </c>
      <c r="F42" s="593" t="str">
        <f>IF(I14&lt;&gt;"",I14*K14*(G14-1),"")</f>
        <v/>
      </c>
      <c r="G42" s="593"/>
      <c r="H42" s="594" t="str">
        <f>IF(D18&lt;&gt;"",IF(H43-H39-H40-H41&lt;0,0,H43-H39-H40-H41),"")</f>
        <v/>
      </c>
      <c r="I42" s="594"/>
      <c r="J42" s="594" t="str">
        <f>IF(H42&lt;&gt;"",H42/F42,"")</f>
        <v/>
      </c>
      <c r="K42" s="594"/>
      <c r="L42" s="594"/>
      <c r="M42" s="594"/>
      <c r="N42" s="233"/>
      <c r="P42" s="87"/>
      <c r="Q42" s="87"/>
      <c r="R42" s="87"/>
      <c r="S42" s="87"/>
      <c r="T42" s="87"/>
      <c r="U42" s="87"/>
      <c r="V42" s="87"/>
      <c r="W42" s="87" t="s">
        <v>459</v>
      </c>
      <c r="X42" s="89">
        <f>SUM(H28:H30)</f>
        <v>0</v>
      </c>
      <c r="Y42" s="87">
        <f t="shared" si="1"/>
        <v>0</v>
      </c>
      <c r="Z42" s="91" t="e">
        <f t="shared" si="2"/>
        <v>#DIV/0!</v>
      </c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</row>
    <row r="43" spans="2:39" ht="15.5">
      <c r="C43" s="158" t="s">
        <v>460</v>
      </c>
      <c r="D43" s="42"/>
      <c r="E43" s="42"/>
      <c r="F43" s="593" t="str">
        <f>IFERROR(IF(G14&lt;&gt;"",G14*I14*K14-1,""),"")</f>
        <v/>
      </c>
      <c r="G43" s="593"/>
      <c r="H43" s="594" t="str">
        <f>IF(D18&lt;&gt;"",(SUM(AC19:AL27)-U21),"")</f>
        <v/>
      </c>
      <c r="I43" s="594"/>
      <c r="J43" s="594"/>
      <c r="K43" s="594"/>
      <c r="L43" s="594"/>
      <c r="M43" s="594"/>
      <c r="N43" s="233"/>
      <c r="P43" s="87"/>
      <c r="Q43" s="87"/>
      <c r="R43" s="87"/>
      <c r="S43" s="87"/>
      <c r="T43" s="87"/>
      <c r="U43" s="87"/>
      <c r="V43" s="87"/>
      <c r="W43" s="87" t="s">
        <v>461</v>
      </c>
      <c r="X43" s="89">
        <f>SUM(I28:I30)</f>
        <v>0</v>
      </c>
      <c r="Y43" s="87">
        <f t="shared" si="1"/>
        <v>0</v>
      </c>
      <c r="Z43" s="91" t="e">
        <f t="shared" si="2"/>
        <v>#DIV/0!</v>
      </c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</row>
    <row r="44" spans="2:39" ht="15.5">
      <c r="K44" s="150" t="s">
        <v>462</v>
      </c>
      <c r="P44" s="87"/>
      <c r="Q44" s="87"/>
      <c r="R44" s="87"/>
      <c r="S44" s="87"/>
      <c r="T44" s="87"/>
      <c r="U44" s="87"/>
      <c r="V44" s="87"/>
      <c r="W44" s="87" t="s">
        <v>463</v>
      </c>
      <c r="X44" s="89">
        <f>SUM(J28:J30)</f>
        <v>0</v>
      </c>
      <c r="Y44" s="87">
        <f t="shared" si="1"/>
        <v>0</v>
      </c>
      <c r="Z44" s="91" t="e">
        <f t="shared" si="2"/>
        <v>#DIV/0!</v>
      </c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</row>
    <row r="45" spans="2:39" ht="15.5">
      <c r="P45" s="87"/>
      <c r="Q45" s="87"/>
      <c r="R45" s="87"/>
      <c r="S45" s="87"/>
      <c r="T45" s="87"/>
      <c r="U45" s="87"/>
      <c r="V45" s="87"/>
      <c r="W45" s="87" t="s">
        <v>464</v>
      </c>
      <c r="X45" s="89">
        <f>SUM(K28:K30)</f>
        <v>0</v>
      </c>
      <c r="Y45" s="87">
        <f t="shared" si="1"/>
        <v>0</v>
      </c>
      <c r="Z45" s="91" t="e">
        <f t="shared" si="2"/>
        <v>#DIV/0!</v>
      </c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</row>
    <row r="46" spans="2:39" ht="15.5">
      <c r="P46" s="87"/>
      <c r="Q46" s="87"/>
      <c r="R46" s="87"/>
      <c r="S46" s="87"/>
      <c r="T46" s="87"/>
      <c r="U46" s="87"/>
      <c r="V46" s="87"/>
      <c r="W46" s="87" t="s">
        <v>465</v>
      </c>
      <c r="X46" s="89">
        <f>SUM(L28:L30)</f>
        <v>0</v>
      </c>
      <c r="Y46" s="87">
        <f t="shared" si="1"/>
        <v>0</v>
      </c>
      <c r="Z46" s="91" t="e">
        <f t="shared" si="2"/>
        <v>#DIV/0!</v>
      </c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</row>
    <row r="47" spans="2:39" ht="18" thickBot="1">
      <c r="C47" s="565" t="s">
        <v>466</v>
      </c>
      <c r="D47" s="565"/>
      <c r="E47" s="565"/>
      <c r="F47" s="565"/>
      <c r="P47" s="87"/>
      <c r="Q47" s="87"/>
      <c r="R47" s="87"/>
      <c r="S47" s="87"/>
      <c r="T47" s="87"/>
      <c r="U47" s="87"/>
      <c r="V47" s="87"/>
      <c r="W47" s="87" t="s">
        <v>467</v>
      </c>
      <c r="X47" s="89">
        <f>SUM(M28:M30)</f>
        <v>0</v>
      </c>
      <c r="Y47" s="87">
        <f t="shared" si="1"/>
        <v>0</v>
      </c>
      <c r="Z47" s="91" t="e">
        <f t="shared" si="2"/>
        <v>#DIV/0!</v>
      </c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</row>
    <row r="48" spans="2:39" ht="37.5" customHeight="1" thickBot="1">
      <c r="C48" s="577"/>
      <c r="D48" s="578"/>
      <c r="E48" s="578"/>
      <c r="F48" s="579"/>
      <c r="G48" s="571" t="s">
        <v>468</v>
      </c>
      <c r="H48" s="572"/>
      <c r="I48" s="573" t="s">
        <v>469</v>
      </c>
      <c r="J48" s="574"/>
      <c r="K48" s="575"/>
      <c r="L48" s="571" t="s">
        <v>470</v>
      </c>
      <c r="M48" s="576"/>
      <c r="N48" s="572"/>
      <c r="P48" s="87"/>
      <c r="Q48" s="87" t="s">
        <v>471</v>
      </c>
      <c r="R48" s="90" t="str">
        <f>IF(H42&lt;&gt;"",(H42+H41)/(R23-I14-K14+1),"")</f>
        <v/>
      </c>
      <c r="S48" s="87"/>
      <c r="T48" s="87"/>
      <c r="U48" s="87"/>
      <c r="V48" s="87"/>
      <c r="W48" s="87"/>
      <c r="X48" s="89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</row>
    <row r="49" spans="3:39" ht="18" customHeight="1">
      <c r="C49" s="150" t="s">
        <v>472</v>
      </c>
      <c r="G49" s="580" t="str">
        <f>IF($N$41="*",R52,S52)</f>
        <v/>
      </c>
      <c r="H49" s="581"/>
      <c r="I49" s="555" t="str">
        <f>IF(G49&lt;&gt;"",G49/N66,"")</f>
        <v/>
      </c>
      <c r="J49" s="556"/>
      <c r="K49" s="557"/>
      <c r="L49" s="555" t="str">
        <f>IF(I49&lt;&gt;"",I49*I49,"")</f>
        <v/>
      </c>
      <c r="M49" s="556"/>
      <c r="N49" s="55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</row>
    <row r="50" spans="3:39" ht="18" customHeight="1">
      <c r="C50" s="150" t="s">
        <v>473</v>
      </c>
      <c r="G50" s="582" t="str">
        <f>IF($N$41="*",R53,S53)</f>
        <v/>
      </c>
      <c r="H50" s="583"/>
      <c r="I50" s="558" t="str">
        <f>IF(G50&lt;&gt;"",G50/N66,"")</f>
        <v/>
      </c>
      <c r="J50" s="559"/>
      <c r="K50" s="560"/>
      <c r="L50" s="558" t="str">
        <f>IF(I50&lt;&gt;"",I50*I50,"")</f>
        <v/>
      </c>
      <c r="M50" s="559"/>
      <c r="N50" s="560"/>
      <c r="O50" s="236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</row>
    <row r="51" spans="3:39" ht="18" customHeight="1">
      <c r="C51" s="150" t="s">
        <v>474</v>
      </c>
      <c r="G51" s="582" t="str">
        <f>IF($N$41="*",R54,S54)</f>
        <v/>
      </c>
      <c r="H51" s="583"/>
      <c r="I51" s="558" t="str">
        <f>IF(G51&lt;&gt;"",G51/N66,"")</f>
        <v/>
      </c>
      <c r="J51" s="559"/>
      <c r="K51" s="560"/>
      <c r="L51" s="558" t="str">
        <f>IF(I51&lt;&gt;"",I51*I51,"")</f>
        <v/>
      </c>
      <c r="M51" s="559"/>
      <c r="N51" s="560"/>
      <c r="O51" s="236"/>
      <c r="P51" s="87"/>
      <c r="Q51" s="87"/>
      <c r="R51" s="87" t="s">
        <v>475</v>
      </c>
      <c r="S51" s="87" t="s">
        <v>476</v>
      </c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</row>
    <row r="52" spans="3:39" ht="18" customHeight="1">
      <c r="C52" s="150" t="s">
        <v>349</v>
      </c>
      <c r="G52" s="582" t="str">
        <f>IF($N$41="*",R55,S55)</f>
        <v/>
      </c>
      <c r="H52" s="583"/>
      <c r="I52" s="558" t="str">
        <f>IF(G52&lt;&gt;"",G52/N66,"")</f>
        <v/>
      </c>
      <c r="J52" s="559"/>
      <c r="K52" s="560"/>
      <c r="L52" s="558" t="str">
        <f>IF(I52&lt;&gt;"",I52*I52,"")</f>
        <v/>
      </c>
      <c r="M52" s="559"/>
      <c r="N52" s="560"/>
      <c r="P52" s="87"/>
      <c r="Q52" s="87" t="s">
        <v>326</v>
      </c>
      <c r="R52" s="87" t="str">
        <f>IF(N41&lt;&gt;"",SQRT(J42),"")</f>
        <v/>
      </c>
      <c r="S52" s="87" t="str">
        <f>IF(R48&lt;&gt;"",SQRT(R48),"")</f>
        <v/>
      </c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</row>
    <row r="53" spans="3:39" ht="18" customHeight="1">
      <c r="C53" s="150" t="s">
        <v>477</v>
      </c>
      <c r="G53" s="582" t="str">
        <f>IF($N$41="*",R56,S56)</f>
        <v/>
      </c>
      <c r="H53" s="583"/>
      <c r="I53" s="558" t="str">
        <f>IF(G53&lt;&gt;"",G53/N66,"")</f>
        <v/>
      </c>
      <c r="J53" s="559"/>
      <c r="K53" s="560"/>
      <c r="L53" s="558" t="str">
        <f>IF(I53&lt;&gt;"",I53*I53,"")</f>
        <v/>
      </c>
      <c r="M53" s="559"/>
      <c r="N53" s="560"/>
      <c r="P53" s="87"/>
      <c r="Q53" s="87" t="s">
        <v>336</v>
      </c>
      <c r="R53" s="89" t="str">
        <f>IF(N41&lt;&gt;"",IF(J39-J41&lt;0,0,SQRT((J39-J41)/R22)),"")</f>
        <v/>
      </c>
      <c r="S53" s="89" t="str">
        <f>IF(R48&lt;&gt;"",IF(J39-R48&lt;0,0,SQRT((J39-R48)/R22)),"")</f>
        <v/>
      </c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</row>
    <row r="54" spans="3:39" ht="15.75" customHeight="1">
      <c r="I54" s="218" t="str">
        <f>IF(I52&lt;&gt;"",IF(I52&lt;10%,"Gage system O.K",IF(I52&lt;30%,"Gage system may be acceptable","Gage system needs improvement")),"")</f>
        <v/>
      </c>
      <c r="P54" s="87"/>
      <c r="Q54" s="87" t="s">
        <v>478</v>
      </c>
      <c r="R54" s="89" t="str">
        <f>IF(N41&lt;&gt;"",IF(J41-J42&lt;0,0,SQRT((J41-J42)/I14)),"")</f>
        <v/>
      </c>
      <c r="S54" s="89" t="str">
        <f>IF(J41&lt;&gt;"",IF(J41-J42&lt;0,0,SQRT((J41-J42)/I14)),"")</f>
        <v/>
      </c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</row>
    <row r="55" spans="3:39" ht="15.75" customHeight="1">
      <c r="C55" s="38"/>
      <c r="D55" s="237"/>
      <c r="E55" s="237"/>
      <c r="F55" s="237"/>
      <c r="I55" s="218"/>
      <c r="P55" s="87"/>
      <c r="Q55" s="87" t="s">
        <v>349</v>
      </c>
      <c r="R55" s="89" t="str">
        <f>IF(N41&lt;&gt;"",SQRT(G49*G49+G50*G50+G51*G51),"")</f>
        <v/>
      </c>
      <c r="S55" s="89" t="str">
        <f>IF(G49&lt;&gt;"",SQRT(G49*G49+G50*G50),"")</f>
        <v/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</row>
    <row r="56" spans="3:39" ht="15.75" customHeight="1" thickBot="1">
      <c r="C56" s="566" t="s">
        <v>466</v>
      </c>
      <c r="D56" s="566"/>
      <c r="E56" s="566"/>
      <c r="F56" s="566"/>
      <c r="P56" s="87"/>
      <c r="Q56" s="87" t="s">
        <v>355</v>
      </c>
      <c r="R56" s="89" t="str">
        <f>IF(N41&lt;&gt;"",IF(J40-J41&lt;0,0,SQRT((J40-J41)/K14/G14)),"")</f>
        <v/>
      </c>
      <c r="S56" s="89" t="str">
        <f>IF(R48&lt;&gt;"",IF(J40-R48&lt;0,0,SQRT((J40-R48)/K14/G14)),"")</f>
        <v/>
      </c>
      <c r="T56" s="88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</row>
    <row r="57" spans="3:39" ht="37.5" customHeight="1" thickBot="1">
      <c r="C57" s="577"/>
      <c r="D57" s="578"/>
      <c r="E57" s="578"/>
      <c r="F57" s="579"/>
      <c r="G57" s="571" t="s">
        <v>468</v>
      </c>
      <c r="H57" s="572"/>
      <c r="I57" s="573" t="s">
        <v>479</v>
      </c>
      <c r="J57" s="574"/>
      <c r="K57" s="575"/>
      <c r="L57" s="571" t="s">
        <v>470</v>
      </c>
      <c r="M57" s="576"/>
      <c r="N57" s="572"/>
      <c r="P57" s="87"/>
      <c r="T57" s="88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</row>
    <row r="58" spans="3:39" ht="13.5" customHeight="1">
      <c r="C58" s="150" t="s">
        <v>472</v>
      </c>
      <c r="D58" s="150"/>
      <c r="G58" s="567" t="str">
        <f>IF(G49&lt;&gt;"",G49,"")</f>
        <v/>
      </c>
      <c r="H58" s="568"/>
      <c r="I58" s="555" t="str">
        <f>IF(G58&lt;&gt;"",G58/($I$66/6),"")</f>
        <v/>
      </c>
      <c r="J58" s="556"/>
      <c r="K58" s="557"/>
      <c r="L58" s="555" t="s">
        <v>480</v>
      </c>
      <c r="M58" s="556"/>
      <c r="N58" s="557"/>
      <c r="P58" s="87"/>
      <c r="T58" s="88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</row>
    <row r="59" spans="3:39" ht="17.25" customHeight="1">
      <c r="C59" s="150" t="s">
        <v>473</v>
      </c>
      <c r="D59" s="150"/>
      <c r="G59" s="569" t="str">
        <f>IF(G50&lt;&gt;"",G50,"")</f>
        <v/>
      </c>
      <c r="H59" s="570"/>
      <c r="I59" s="558" t="str">
        <f>IF(G59&lt;&gt;"",G59/($I$66/6),"")</f>
        <v/>
      </c>
      <c r="J59" s="559"/>
      <c r="K59" s="560"/>
      <c r="L59" s="558" t="s">
        <v>480</v>
      </c>
      <c r="M59" s="559"/>
      <c r="N59" s="560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</row>
    <row r="60" spans="3:39" ht="17.25" customHeight="1">
      <c r="C60" s="150" t="s">
        <v>474</v>
      </c>
      <c r="D60" s="150"/>
      <c r="G60" s="591" t="str">
        <f>IF(G51&lt;&gt;"",G51,"")</f>
        <v/>
      </c>
      <c r="H60" s="591"/>
      <c r="I60" s="592" t="str">
        <f>IF(G60&lt;&gt;"",G60/($I$66/6),"")</f>
        <v/>
      </c>
      <c r="J60" s="592"/>
      <c r="K60" s="592"/>
      <c r="L60" s="592" t="s">
        <v>480</v>
      </c>
      <c r="M60" s="592"/>
      <c r="N60" s="592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</row>
    <row r="61" spans="3:39" ht="15.75" customHeight="1">
      <c r="C61" s="150" t="s">
        <v>349</v>
      </c>
      <c r="D61" s="150"/>
      <c r="G61" s="591" t="str">
        <f>IF(G52&lt;&gt;"",G52,"")</f>
        <v/>
      </c>
      <c r="H61" s="591"/>
      <c r="I61" s="592" t="str">
        <f>IF(G61&lt;&gt;"",G61/($I$66/6),"")</f>
        <v/>
      </c>
      <c r="J61" s="592"/>
      <c r="K61" s="592"/>
      <c r="L61" s="592" t="s">
        <v>480</v>
      </c>
      <c r="M61" s="592"/>
      <c r="N61" s="592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</row>
    <row r="62" spans="3:39" ht="15.75" customHeight="1">
      <c r="C62" s="150" t="s">
        <v>477</v>
      </c>
      <c r="D62" s="150"/>
      <c r="G62" s="591" t="str">
        <f>IF(G53&lt;&gt;"",G53,"")</f>
        <v/>
      </c>
      <c r="H62" s="591"/>
      <c r="I62" s="592" t="str">
        <f>IF(G62&lt;&gt;"",G62/($I$66/6),"")</f>
        <v/>
      </c>
      <c r="J62" s="592"/>
      <c r="K62" s="592"/>
      <c r="L62" s="592" t="s">
        <v>480</v>
      </c>
      <c r="M62" s="592"/>
      <c r="N62" s="592"/>
    </row>
    <row r="63" spans="3:39" ht="15.75" customHeight="1"/>
    <row r="64" spans="3:39" ht="15.75" customHeight="1" thickBot="1"/>
    <row r="65" spans="3:14" ht="14">
      <c r="C65" s="561" t="s">
        <v>481</v>
      </c>
      <c r="D65" s="562"/>
      <c r="E65" s="562"/>
      <c r="F65" s="562"/>
      <c r="G65" s="562"/>
      <c r="H65" s="562"/>
      <c r="I65" s="562"/>
      <c r="J65" s="562"/>
      <c r="K65" s="562"/>
      <c r="L65" s="562"/>
      <c r="M65" s="562"/>
      <c r="N65" s="563"/>
    </row>
    <row r="66" spans="3:14" ht="13">
      <c r="C66" s="238" t="s">
        <v>482</v>
      </c>
      <c r="D66" s="150"/>
      <c r="E66" s="38"/>
      <c r="I66" s="239" t="str">
        <f>IF(AND(D18&lt;&gt;"",E11&lt;&gt;"Lower"),F11-E11,"")</f>
        <v/>
      </c>
      <c r="K66" s="150" t="s">
        <v>483</v>
      </c>
      <c r="N66" s="240" t="str">
        <f>IF(G52&lt;&gt;"",SQRT(G52*G52+G53*G53),"")</f>
        <v/>
      </c>
    </row>
    <row r="67" spans="3:14" ht="13">
      <c r="C67" s="238" t="s">
        <v>484</v>
      </c>
      <c r="D67" s="150"/>
      <c r="I67" s="123" t="str">
        <f>IF(I53&lt;&gt;"",TRUNC(1.41*G53/G52),"")</f>
        <v/>
      </c>
      <c r="N67" s="241"/>
    </row>
    <row r="68" spans="3:14" ht="13.5" thickBot="1">
      <c r="C68" s="242"/>
      <c r="D68" s="243"/>
      <c r="E68" s="243"/>
      <c r="F68" s="243"/>
      <c r="G68" s="243"/>
      <c r="H68" s="243"/>
      <c r="I68" s="244" t="str">
        <f>IF(I67&lt;&gt;"",IF(I67&lt;5,"Gage discrimination low","Gage discrimination acceptable"),"")</f>
        <v/>
      </c>
      <c r="J68" s="244"/>
      <c r="K68" s="244"/>
      <c r="L68" s="244"/>
      <c r="M68" s="243"/>
      <c r="N68" s="245"/>
    </row>
    <row r="69" spans="3:14"/>
  </sheetData>
  <sheetProtection selectLockedCells="1"/>
  <mergeCells count="110">
    <mergeCell ref="F39:G39"/>
    <mergeCell ref="H39:I39"/>
    <mergeCell ref="J39:K39"/>
    <mergeCell ref="L39:M39"/>
    <mergeCell ref="M14:O14"/>
    <mergeCell ref="F38:G38"/>
    <mergeCell ref="H38:I38"/>
    <mergeCell ref="J38:K38"/>
    <mergeCell ref="L38:M38"/>
    <mergeCell ref="H33:H34"/>
    <mergeCell ref="I33:I34"/>
    <mergeCell ref="J33:J34"/>
    <mergeCell ref="K33:K34"/>
    <mergeCell ref="L33:L34"/>
    <mergeCell ref="M33:M34"/>
    <mergeCell ref="F42:G42"/>
    <mergeCell ref="H42:I42"/>
    <mergeCell ref="J42:K42"/>
    <mergeCell ref="L42:M42"/>
    <mergeCell ref="F43:G43"/>
    <mergeCell ref="H43:I43"/>
    <mergeCell ref="J43:K43"/>
    <mergeCell ref="L43:M43"/>
    <mergeCell ref="F40:G40"/>
    <mergeCell ref="H40:I40"/>
    <mergeCell ref="J40:K40"/>
    <mergeCell ref="L40:M40"/>
    <mergeCell ref="F41:G41"/>
    <mergeCell ref="H41:I41"/>
    <mergeCell ref="J41:K41"/>
    <mergeCell ref="L41:M41"/>
    <mergeCell ref="G57:H57"/>
    <mergeCell ref="I57:K57"/>
    <mergeCell ref="L57:N57"/>
    <mergeCell ref="G53:H53"/>
    <mergeCell ref="I53:K53"/>
    <mergeCell ref="L53:N53"/>
    <mergeCell ref="L49:N49"/>
    <mergeCell ref="L50:N50"/>
    <mergeCell ref="L51:N51"/>
    <mergeCell ref="L52:N52"/>
    <mergeCell ref="G61:H61"/>
    <mergeCell ref="I61:K61"/>
    <mergeCell ref="L61:N61"/>
    <mergeCell ref="G62:H62"/>
    <mergeCell ref="I62:K62"/>
    <mergeCell ref="L62:N62"/>
    <mergeCell ref="G60:H60"/>
    <mergeCell ref="I60:K60"/>
    <mergeCell ref="L60:N60"/>
    <mergeCell ref="I13:J13"/>
    <mergeCell ref="K13:L13"/>
    <mergeCell ref="M13:O13"/>
    <mergeCell ref="B4:F4"/>
    <mergeCell ref="G4:J4"/>
    <mergeCell ref="K4:O4"/>
    <mergeCell ref="B7:F7"/>
    <mergeCell ref="G7:J7"/>
    <mergeCell ref="K7:O7"/>
    <mergeCell ref="B5:F5"/>
    <mergeCell ref="G5:J5"/>
    <mergeCell ref="K5:O5"/>
    <mergeCell ref="C37:E37"/>
    <mergeCell ref="C38:E38"/>
    <mergeCell ref="B33:C34"/>
    <mergeCell ref="D33:D34"/>
    <mergeCell ref="E33:E34"/>
    <mergeCell ref="F33:F34"/>
    <mergeCell ref="G33:G34"/>
    <mergeCell ref="B2:O2"/>
    <mergeCell ref="B8:F8"/>
    <mergeCell ref="B14:F14"/>
    <mergeCell ref="G8:J8"/>
    <mergeCell ref="K8:O8"/>
    <mergeCell ref="K11:O11"/>
    <mergeCell ref="G11:J11"/>
    <mergeCell ref="K14:L14"/>
    <mergeCell ref="G14:H14"/>
    <mergeCell ref="I14:J14"/>
    <mergeCell ref="B11:D11"/>
    <mergeCell ref="B10:D10"/>
    <mergeCell ref="E10:F10"/>
    <mergeCell ref="G10:J10"/>
    <mergeCell ref="K10:O10"/>
    <mergeCell ref="B13:F13"/>
    <mergeCell ref="G13:H13"/>
    <mergeCell ref="L58:N58"/>
    <mergeCell ref="L59:N59"/>
    <mergeCell ref="C65:N65"/>
    <mergeCell ref="G15:O15"/>
    <mergeCell ref="C47:F47"/>
    <mergeCell ref="C56:F56"/>
    <mergeCell ref="G58:H58"/>
    <mergeCell ref="G59:H59"/>
    <mergeCell ref="I58:K58"/>
    <mergeCell ref="I59:K59"/>
    <mergeCell ref="G48:H48"/>
    <mergeCell ref="I48:K48"/>
    <mergeCell ref="L48:N48"/>
    <mergeCell ref="C48:F48"/>
    <mergeCell ref="C57:F57"/>
    <mergeCell ref="G49:H49"/>
    <mergeCell ref="G50:H50"/>
    <mergeCell ref="G51:H51"/>
    <mergeCell ref="G52:H52"/>
    <mergeCell ref="I49:K49"/>
    <mergeCell ref="I50:K50"/>
    <mergeCell ref="I51:K51"/>
    <mergeCell ref="I52:K52"/>
    <mergeCell ref="B16:C17"/>
  </mergeCells>
  <dataValidations count="1">
    <dataValidation allowBlank="1" showInputMessage="1" showErrorMessage="1" prompt="MSA recommends 3 trail, 10 part, 3 appraiser analysis when possible" sqref="G15" xr:uid="{C065733C-15CA-46EC-A278-F0AB8EAFD2DE}"/>
  </dataValidations>
  <pageMargins left="0.7" right="0.7" top="0.75" bottom="0.75" header="0.3" footer="0.3"/>
  <pageSetup scale="49" orientation="portrait" r:id="rId1"/>
  <headerFooter>
    <oddFooter xml:space="preserve">&amp;LRev. A&amp;CCHI-SDE45-0004&amp;RSQM Appendix E -Supplier PPAP  Format 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1AF1-1F0B-4962-90E3-7A71D19CB204}">
  <sheetPr codeName="Hoja34">
    <pageSetUpPr fitToPage="1"/>
  </sheetPr>
  <dimension ref="A1:AL246"/>
  <sheetViews>
    <sheetView showGridLines="0" topLeftCell="A2" zoomScaleNormal="100" zoomScaleSheetLayoutView="85" workbookViewId="0">
      <selection activeCell="C16" sqref="C16"/>
    </sheetView>
  </sheetViews>
  <sheetFormatPr defaultColWidth="0" defaultRowHeight="12.5" zeroHeight="1"/>
  <cols>
    <col min="1" max="1" width="8.81640625" style="38" customWidth="1"/>
    <col min="2" max="2" width="7.453125" style="123" customWidth="1"/>
    <col min="3" max="11" width="6.1796875" style="123" customWidth="1"/>
    <col min="12" max="14" width="10.81640625" style="123" customWidth="1"/>
    <col min="15" max="15" width="8.81640625" style="84" customWidth="1"/>
    <col min="16" max="18" width="6" style="96" hidden="1" customWidth="1"/>
    <col min="19" max="19" width="3" style="84" hidden="1" customWidth="1"/>
    <col min="20" max="22" width="6.1796875" style="84" hidden="1" customWidth="1"/>
    <col min="23" max="23" width="3" style="84" hidden="1" customWidth="1"/>
    <col min="24" max="26" width="6.1796875" style="84" hidden="1" customWidth="1"/>
    <col min="27" max="27" width="8.81640625" style="38" hidden="1" customWidth="1"/>
    <col min="28" max="30" width="6.54296875" style="38" hidden="1" customWidth="1"/>
    <col min="31" max="31" width="3.81640625" style="38" hidden="1" customWidth="1"/>
    <col min="32" max="34" width="6.54296875" style="38" hidden="1" customWidth="1"/>
    <col min="35" max="35" width="3.54296875" style="38" hidden="1" customWidth="1"/>
    <col min="36" max="38" width="6.54296875" style="38" hidden="1" customWidth="1"/>
    <col min="39" max="16384" width="8.81640625" style="38" hidden="1"/>
  </cols>
  <sheetData>
    <row r="1" spans="1:38">
      <c r="P1" s="84"/>
      <c r="Q1" s="84"/>
      <c r="R1" s="84"/>
    </row>
    <row r="2" spans="1:38" ht="46.5" customHeight="1">
      <c r="B2" s="589" t="s">
        <v>485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P2" s="84"/>
      <c r="Q2" s="84"/>
      <c r="R2" s="84"/>
    </row>
    <row r="3" spans="1:38" ht="16.5" customHeight="1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P3" s="84"/>
      <c r="Q3" s="84"/>
      <c r="R3" s="84"/>
    </row>
    <row r="4" spans="1:38" s="84" customFormat="1" ht="19.5" customHeight="1">
      <c r="B4" s="646" t="s">
        <v>27</v>
      </c>
      <c r="C4" s="647"/>
      <c r="D4" s="647"/>
      <c r="E4" s="648"/>
      <c r="F4" s="646" t="s">
        <v>299</v>
      </c>
      <c r="G4" s="647"/>
      <c r="H4" s="648"/>
      <c r="I4" s="646" t="s">
        <v>312</v>
      </c>
      <c r="J4" s="647"/>
      <c r="K4" s="648"/>
      <c r="L4" s="646" t="s">
        <v>300</v>
      </c>
      <c r="M4" s="647"/>
      <c r="N4" s="648"/>
    </row>
    <row r="5" spans="1:38" s="101" customFormat="1" ht="19.5" customHeight="1" thickBot="1">
      <c r="B5" s="642">
        <f>Intro!D7</f>
        <v>0</v>
      </c>
      <c r="C5" s="642"/>
      <c r="D5" s="642"/>
      <c r="E5" s="642"/>
      <c r="F5" s="643"/>
      <c r="G5" s="643"/>
      <c r="H5" s="643"/>
      <c r="I5" s="643"/>
      <c r="J5" s="643"/>
      <c r="K5" s="643"/>
      <c r="L5" s="643"/>
      <c r="M5" s="643"/>
      <c r="N5" s="643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38" s="101" customFormat="1" ht="19.5" customHeight="1">
      <c r="A6" s="102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spans="1:38" s="84" customFormat="1" ht="19.5" customHeight="1">
      <c r="B7" s="646" t="s">
        <v>26</v>
      </c>
      <c r="C7" s="647"/>
      <c r="D7" s="647"/>
      <c r="E7" s="648"/>
      <c r="F7" s="646" t="s">
        <v>302</v>
      </c>
      <c r="G7" s="647"/>
      <c r="H7" s="648"/>
      <c r="I7" s="646" t="s">
        <v>306</v>
      </c>
      <c r="J7" s="647"/>
      <c r="K7" s="648"/>
      <c r="L7" s="646" t="s">
        <v>303</v>
      </c>
      <c r="M7" s="647"/>
      <c r="N7" s="648"/>
    </row>
    <row r="8" spans="1:38" s="101" customFormat="1" ht="19.5" customHeight="1" thickBot="1">
      <c r="B8" s="642">
        <f>Intro!D6</f>
        <v>0</v>
      </c>
      <c r="C8" s="642"/>
      <c r="D8" s="642"/>
      <c r="E8" s="642"/>
      <c r="F8" s="643"/>
      <c r="G8" s="643"/>
      <c r="H8" s="643"/>
      <c r="I8" s="643"/>
      <c r="J8" s="643"/>
      <c r="K8" s="643"/>
      <c r="L8" s="643"/>
      <c r="M8" s="643"/>
      <c r="N8" s="643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38" s="101" customFormat="1" ht="19.5" customHeight="1"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38" s="84" customFormat="1" ht="19.5" customHeight="1">
      <c r="B10" s="646" t="s">
        <v>304</v>
      </c>
      <c r="C10" s="647"/>
      <c r="D10" s="647"/>
      <c r="E10" s="648"/>
      <c r="F10" s="646" t="s">
        <v>486</v>
      </c>
      <c r="G10" s="647"/>
      <c r="H10" s="648"/>
      <c r="I10" s="646" t="s">
        <v>487</v>
      </c>
      <c r="J10" s="647"/>
      <c r="K10" s="648"/>
      <c r="L10" s="646" t="s">
        <v>307</v>
      </c>
      <c r="M10" s="647"/>
      <c r="N10" s="648"/>
    </row>
    <row r="11" spans="1:38" s="101" customFormat="1" ht="19.5" customHeight="1" thickBot="1">
      <c r="B11" s="643"/>
      <c r="C11" s="643"/>
      <c r="D11" s="643"/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38" s="101" customFormat="1">
      <c r="B12" s="247"/>
      <c r="C12" s="247"/>
      <c r="D12" s="247"/>
      <c r="E12" s="247"/>
      <c r="F12" s="248"/>
      <c r="G12" s="248"/>
      <c r="H12" s="248"/>
      <c r="I12" s="248"/>
      <c r="J12" s="248"/>
      <c r="K12" s="248"/>
      <c r="L12" s="247"/>
      <c r="M12" s="249"/>
      <c r="N12" s="249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38" ht="18">
      <c r="B13" s="644" t="s">
        <v>488</v>
      </c>
      <c r="C13" s="644"/>
      <c r="D13" s="644"/>
      <c r="E13" s="644"/>
      <c r="F13" s="644"/>
      <c r="G13" s="644"/>
      <c r="H13" s="644"/>
      <c r="I13" s="644"/>
      <c r="J13" s="644"/>
      <c r="K13" s="644"/>
      <c r="L13" s="644"/>
      <c r="M13" s="644"/>
      <c r="N13" s="644"/>
      <c r="P13" s="100" t="s">
        <v>489</v>
      </c>
      <c r="T13" s="100" t="s">
        <v>490</v>
      </c>
      <c r="U13" s="96"/>
      <c r="V13" s="96"/>
      <c r="X13" s="100" t="s">
        <v>491</v>
      </c>
      <c r="Y13" s="96"/>
      <c r="Z13" s="96"/>
      <c r="AB13" s="100" t="s">
        <v>492</v>
      </c>
      <c r="AC13" s="96"/>
      <c r="AD13" s="96"/>
      <c r="AE13" s="84"/>
      <c r="AF13" s="100" t="s">
        <v>493</v>
      </c>
      <c r="AG13" s="96"/>
      <c r="AH13" s="96"/>
      <c r="AI13" s="84"/>
      <c r="AJ13" s="100" t="s">
        <v>494</v>
      </c>
      <c r="AK13" s="96"/>
      <c r="AL13" s="96"/>
    </row>
    <row r="14" spans="1:38" ht="26">
      <c r="B14" s="250" t="s">
        <v>320</v>
      </c>
      <c r="C14" s="250" t="s">
        <v>495</v>
      </c>
      <c r="D14" s="250" t="s">
        <v>496</v>
      </c>
      <c r="E14" s="250" t="s">
        <v>497</v>
      </c>
      <c r="F14" s="250" t="s">
        <v>498</v>
      </c>
      <c r="G14" s="250" t="s">
        <v>499</v>
      </c>
      <c r="H14" s="250" t="s">
        <v>500</v>
      </c>
      <c r="I14" s="250" t="s">
        <v>501</v>
      </c>
      <c r="J14" s="250" t="s">
        <v>502</v>
      </c>
      <c r="K14" s="250" t="s">
        <v>503</v>
      </c>
      <c r="L14" s="250" t="s">
        <v>318</v>
      </c>
      <c r="M14" s="251" t="s">
        <v>504</v>
      </c>
      <c r="N14" s="250" t="s">
        <v>505</v>
      </c>
      <c r="P14" s="96">
        <v>1</v>
      </c>
      <c r="Q14" s="96">
        <v>2</v>
      </c>
      <c r="R14" s="96">
        <v>3</v>
      </c>
      <c r="T14" s="96">
        <v>1</v>
      </c>
      <c r="U14" s="96">
        <v>2</v>
      </c>
      <c r="V14" s="96">
        <v>3</v>
      </c>
      <c r="X14" s="96">
        <v>1</v>
      </c>
      <c r="Y14" s="96">
        <v>2</v>
      </c>
      <c r="Z14" s="96">
        <v>3</v>
      </c>
      <c r="AB14" s="96">
        <v>1</v>
      </c>
      <c r="AC14" s="96">
        <v>2</v>
      </c>
      <c r="AD14" s="96">
        <v>3</v>
      </c>
      <c r="AE14" s="84"/>
      <c r="AF14" s="96">
        <v>1</v>
      </c>
      <c r="AG14" s="96">
        <v>2</v>
      </c>
      <c r="AH14" s="96">
        <v>3</v>
      </c>
      <c r="AI14" s="84"/>
      <c r="AJ14" s="96">
        <v>1</v>
      </c>
      <c r="AK14" s="96">
        <v>2</v>
      </c>
      <c r="AL14" s="96">
        <v>3</v>
      </c>
    </row>
    <row r="15" spans="1:38" ht="13">
      <c r="B15" s="127">
        <v>1</v>
      </c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310" t="str">
        <f t="shared" ref="N15:N54" si="0">IF(C15&lt;&gt;"",IF(SUM(C15:K15)=9,"+",IF(SUM(C15:K15)=0,"-","x")),"")</f>
        <v/>
      </c>
      <c r="O15" s="38"/>
      <c r="P15" s="85" t="str">
        <f t="shared" ref="P15:P54" si="1">IF(C15&lt;&gt;"",IF(AND(C15=0,F15=0),"a",IF(AND(C15=1,F15=0),"b",IF(AND(C15=0,F15=1),"c","d"))),"")</f>
        <v/>
      </c>
      <c r="Q15" s="85" t="str">
        <f t="shared" ref="Q15:Q54" si="2">IF(D15&lt;&gt;"",IF(AND(D15=0,G15=0),"a",IF(AND(D15=1,G15=0),"b",IF(AND(D15=0,G15=1),"c","d"))),"")</f>
        <v/>
      </c>
      <c r="R15" s="85" t="str">
        <f t="shared" ref="R15:R54" si="3">IF(E15&lt;&gt;"",IF(AND(E15=0,H15=0),"a",IF(AND(E15=1,H15=0),"b",IF(AND(E15=0,H15=1),"c","d"))),"")</f>
        <v/>
      </c>
      <c r="S15" s="38"/>
      <c r="T15" s="85" t="str">
        <f t="shared" ref="T15:T54" si="4">IF(F15&lt;&gt;"",IF(AND(F15=0,I15=0),"a",IF(AND(F15=1,I15=0),"b",IF(AND(F15=0,I15=1),"c","d"))),"")</f>
        <v/>
      </c>
      <c r="U15" s="85" t="str">
        <f t="shared" ref="U15:U54" si="5">IF(G15&lt;&gt;"",IF(AND(G15=0,J15=0),"a",IF(AND(G15=1,J15=0),"b",IF(AND(G15=0,J15=1),"c","d"))),"")</f>
        <v/>
      </c>
      <c r="V15" s="85" t="str">
        <f t="shared" ref="V15:V54" si="6">IF(H15&lt;&gt;"",IF(AND(H15=0,K15=0),"a",IF(AND(H15=1,K15=0),"b",IF(AND(H15=0,K15=1),"c","d"))),"")</f>
        <v/>
      </c>
      <c r="W15" s="38"/>
      <c r="X15" s="85" t="str">
        <f t="shared" ref="X15:X54" si="7">IF(C15&lt;&gt;"",IF(AND(C15=0,I15=0),"a",IF(AND(C15=1,I15=0),"b",IF(AND(C15=0,I15=1),"c","d"))),"")</f>
        <v/>
      </c>
      <c r="Y15" s="85" t="str">
        <f t="shared" ref="Y15:Y54" si="8">IF(D15&lt;&gt;"",IF(AND(D15=0,J15=0),"a",IF(AND(D15=1,J15=0),"b",IF(AND(D15=0,J15=1),"c","d"))),"")</f>
        <v/>
      </c>
      <c r="Z15" s="85" t="str">
        <f t="shared" ref="Z15:Z54" si="9">IF(E15&lt;&gt;"",IF(AND(E15=0,K15=0),"a",IF(AND(E15=1,K15=0),"b",IF(AND(E15=0,K15=1),"c","d"))),"")</f>
        <v/>
      </c>
      <c r="AB15" s="85" t="str">
        <f t="shared" ref="AB15:AB54" si="10">IF(C15&lt;&gt;"",IF(AND(C15=0,$L15=0),"a",IF(AND(C15=1,$L15=0),"b",IF(AND(C15=0,$L15=1),"c","d"))),"")</f>
        <v/>
      </c>
      <c r="AC15" s="85" t="str">
        <f t="shared" ref="AC15:AC54" si="11">IF(D15&lt;&gt;"",IF(AND(D15=0,$L15=0),"a",IF(AND(D15=1,$L15=0),"b",IF(AND(D15=0,$L15=1),"c","d"))),"")</f>
        <v/>
      </c>
      <c r="AD15" s="85" t="str">
        <f t="shared" ref="AD15:AD54" si="12">IF(E15&lt;&gt;"",IF(AND(E15=0,$L15=0),"a",IF(AND(E15=1,$L15=0),"b",IF(AND(E15=0,$L15=1),"c","d"))),"")</f>
        <v/>
      </c>
      <c r="AF15" s="85" t="str">
        <f t="shared" ref="AF15:AF54" si="13">IF(G15&lt;&gt;"",IF(AND(F15=0,$L15=0),"a",IF(AND(F15=1,$L15=0),"b",IF(AND(F15=0,$L15=1),"c","d"))),"")</f>
        <v/>
      </c>
      <c r="AG15" s="85" t="str">
        <f t="shared" ref="AG15:AG54" si="14">IF(H15&lt;&gt;"",IF(AND(G15=0,$L15=0),"a",IF(AND(G15=1,$L15=0),"b",IF(AND(G15=0,$L15=1),"c","d"))),"")</f>
        <v/>
      </c>
      <c r="AH15" s="85" t="str">
        <f t="shared" ref="AH15:AH54" si="15">IF(I15&lt;&gt;"",IF(AND(H15=0,$L15=0),"a",IF(AND(H15=1,$L15=0),"b",IF(AND(H15=0,$L15=1),"c","d"))),"")</f>
        <v/>
      </c>
      <c r="AJ15" s="85" t="str">
        <f t="shared" ref="AJ15:AJ54" si="16">IF(K15&lt;&gt;"",IF(AND(I15=0,$L15=0),"a",IF(AND(I15=1,$L15=0),"b",IF(AND(I15=0,$L15=1),"c","d"))),"")</f>
        <v/>
      </c>
      <c r="AK15" s="85" t="str">
        <f t="shared" ref="AK15:AK54" si="17">IF(L15&lt;&gt;"",IF(AND(J15=0,$L15=0),"a",IF(AND(J15=1,$L15=0),"b",IF(AND(J15=0,$L15=1),"c","d"))),"")</f>
        <v/>
      </c>
      <c r="AL15" s="85" t="str">
        <f t="shared" ref="AL15:AL54" si="18">IF(M15&lt;&gt;"",IF(AND(K15=0,$L15=0),"a",IF(AND(K15=1,$L15=0),"b",IF(AND(K15=0,$L15=1),"c","d"))),"")</f>
        <v/>
      </c>
    </row>
    <row r="16" spans="1:38" ht="13">
      <c r="B16" s="127">
        <f t="shared" ref="B16:B54" si="19">B15+1</f>
        <v>2</v>
      </c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310" t="str">
        <f t="shared" si="0"/>
        <v/>
      </c>
      <c r="O16" s="38"/>
      <c r="P16" s="85" t="str">
        <f t="shared" si="1"/>
        <v/>
      </c>
      <c r="Q16" s="85" t="str">
        <f t="shared" si="2"/>
        <v/>
      </c>
      <c r="R16" s="85" t="str">
        <f t="shared" si="3"/>
        <v/>
      </c>
      <c r="S16" s="38"/>
      <c r="T16" s="85" t="str">
        <f t="shared" si="4"/>
        <v/>
      </c>
      <c r="U16" s="85" t="str">
        <f t="shared" si="5"/>
        <v/>
      </c>
      <c r="V16" s="85" t="str">
        <f t="shared" si="6"/>
        <v/>
      </c>
      <c r="W16" s="38"/>
      <c r="X16" s="85" t="str">
        <f t="shared" si="7"/>
        <v/>
      </c>
      <c r="Y16" s="85" t="str">
        <f t="shared" si="8"/>
        <v/>
      </c>
      <c r="Z16" s="85" t="str">
        <f t="shared" si="9"/>
        <v/>
      </c>
      <c r="AB16" s="85" t="str">
        <f t="shared" si="10"/>
        <v/>
      </c>
      <c r="AC16" s="85" t="str">
        <f t="shared" si="11"/>
        <v/>
      </c>
      <c r="AD16" s="85" t="str">
        <f t="shared" si="12"/>
        <v/>
      </c>
      <c r="AF16" s="85" t="str">
        <f t="shared" si="13"/>
        <v/>
      </c>
      <c r="AG16" s="85" t="str">
        <f t="shared" si="14"/>
        <v/>
      </c>
      <c r="AH16" s="85" t="str">
        <f t="shared" si="15"/>
        <v/>
      </c>
      <c r="AJ16" s="85" t="str">
        <f t="shared" si="16"/>
        <v/>
      </c>
      <c r="AK16" s="85" t="str">
        <f t="shared" si="17"/>
        <v/>
      </c>
      <c r="AL16" s="85" t="str">
        <f t="shared" si="18"/>
        <v/>
      </c>
    </row>
    <row r="17" spans="2:38" ht="13">
      <c r="B17" s="127">
        <f t="shared" si="19"/>
        <v>3</v>
      </c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310" t="str">
        <f t="shared" si="0"/>
        <v/>
      </c>
      <c r="O17" s="38"/>
      <c r="P17" s="85" t="str">
        <f t="shared" si="1"/>
        <v/>
      </c>
      <c r="Q17" s="85" t="str">
        <f t="shared" si="2"/>
        <v/>
      </c>
      <c r="R17" s="85" t="str">
        <f t="shared" si="3"/>
        <v/>
      </c>
      <c r="S17" s="38"/>
      <c r="T17" s="85" t="str">
        <f t="shared" si="4"/>
        <v/>
      </c>
      <c r="U17" s="85" t="str">
        <f t="shared" si="5"/>
        <v/>
      </c>
      <c r="V17" s="85" t="str">
        <f t="shared" si="6"/>
        <v/>
      </c>
      <c r="W17" s="38"/>
      <c r="X17" s="85" t="str">
        <f t="shared" si="7"/>
        <v/>
      </c>
      <c r="Y17" s="85" t="str">
        <f t="shared" si="8"/>
        <v/>
      </c>
      <c r="Z17" s="85" t="str">
        <f t="shared" si="9"/>
        <v/>
      </c>
      <c r="AB17" s="85" t="str">
        <f t="shared" si="10"/>
        <v/>
      </c>
      <c r="AC17" s="85" t="str">
        <f t="shared" si="11"/>
        <v/>
      </c>
      <c r="AD17" s="85" t="str">
        <f t="shared" si="12"/>
        <v/>
      </c>
      <c r="AF17" s="85" t="str">
        <f t="shared" si="13"/>
        <v/>
      </c>
      <c r="AG17" s="85" t="str">
        <f t="shared" si="14"/>
        <v/>
      </c>
      <c r="AH17" s="85" t="str">
        <f t="shared" si="15"/>
        <v/>
      </c>
      <c r="AJ17" s="85" t="str">
        <f t="shared" si="16"/>
        <v/>
      </c>
      <c r="AK17" s="85" t="str">
        <f t="shared" si="17"/>
        <v/>
      </c>
      <c r="AL17" s="85" t="str">
        <f t="shared" si="18"/>
        <v/>
      </c>
    </row>
    <row r="18" spans="2:38" ht="13">
      <c r="B18" s="127">
        <f t="shared" si="19"/>
        <v>4</v>
      </c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310" t="str">
        <f t="shared" si="0"/>
        <v/>
      </c>
      <c r="O18" s="38"/>
      <c r="P18" s="85" t="str">
        <f t="shared" si="1"/>
        <v/>
      </c>
      <c r="Q18" s="85" t="str">
        <f t="shared" si="2"/>
        <v/>
      </c>
      <c r="R18" s="85" t="str">
        <f t="shared" si="3"/>
        <v/>
      </c>
      <c r="S18" s="38"/>
      <c r="T18" s="85" t="str">
        <f t="shared" si="4"/>
        <v/>
      </c>
      <c r="U18" s="85" t="str">
        <f t="shared" si="5"/>
        <v/>
      </c>
      <c r="V18" s="85" t="str">
        <f t="shared" si="6"/>
        <v/>
      </c>
      <c r="W18" s="38"/>
      <c r="X18" s="85" t="str">
        <f t="shared" si="7"/>
        <v/>
      </c>
      <c r="Y18" s="85" t="str">
        <f t="shared" si="8"/>
        <v/>
      </c>
      <c r="Z18" s="85" t="str">
        <f t="shared" si="9"/>
        <v/>
      </c>
      <c r="AB18" s="85" t="str">
        <f t="shared" si="10"/>
        <v/>
      </c>
      <c r="AC18" s="85" t="str">
        <f t="shared" si="11"/>
        <v/>
      </c>
      <c r="AD18" s="85" t="str">
        <f t="shared" si="12"/>
        <v/>
      </c>
      <c r="AF18" s="85" t="str">
        <f t="shared" si="13"/>
        <v/>
      </c>
      <c r="AG18" s="85" t="str">
        <f t="shared" si="14"/>
        <v/>
      </c>
      <c r="AH18" s="85" t="str">
        <f t="shared" si="15"/>
        <v/>
      </c>
      <c r="AJ18" s="85" t="str">
        <f t="shared" si="16"/>
        <v/>
      </c>
      <c r="AK18" s="85" t="str">
        <f t="shared" si="17"/>
        <v/>
      </c>
      <c r="AL18" s="85" t="str">
        <f t="shared" si="18"/>
        <v/>
      </c>
    </row>
    <row r="19" spans="2:38" ht="13">
      <c r="B19" s="127">
        <f t="shared" si="19"/>
        <v>5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310" t="str">
        <f t="shared" si="0"/>
        <v/>
      </c>
      <c r="O19" s="38"/>
      <c r="P19" s="85" t="str">
        <f t="shared" si="1"/>
        <v/>
      </c>
      <c r="Q19" s="85" t="str">
        <f t="shared" si="2"/>
        <v/>
      </c>
      <c r="R19" s="85" t="str">
        <f t="shared" si="3"/>
        <v/>
      </c>
      <c r="S19" s="38"/>
      <c r="T19" s="85" t="str">
        <f t="shared" si="4"/>
        <v/>
      </c>
      <c r="U19" s="85" t="str">
        <f t="shared" si="5"/>
        <v/>
      </c>
      <c r="V19" s="85" t="str">
        <f t="shared" si="6"/>
        <v/>
      </c>
      <c r="W19" s="38"/>
      <c r="X19" s="85" t="str">
        <f t="shared" si="7"/>
        <v/>
      </c>
      <c r="Y19" s="85" t="str">
        <f t="shared" si="8"/>
        <v/>
      </c>
      <c r="Z19" s="85" t="str">
        <f t="shared" si="9"/>
        <v/>
      </c>
      <c r="AB19" s="85" t="str">
        <f t="shared" si="10"/>
        <v/>
      </c>
      <c r="AC19" s="85" t="str">
        <f t="shared" si="11"/>
        <v/>
      </c>
      <c r="AD19" s="85" t="str">
        <f t="shared" si="12"/>
        <v/>
      </c>
      <c r="AF19" s="85" t="str">
        <f t="shared" si="13"/>
        <v/>
      </c>
      <c r="AG19" s="85" t="str">
        <f t="shared" si="14"/>
        <v/>
      </c>
      <c r="AH19" s="85" t="str">
        <f t="shared" si="15"/>
        <v/>
      </c>
      <c r="AJ19" s="85" t="str">
        <f t="shared" si="16"/>
        <v/>
      </c>
      <c r="AK19" s="85" t="str">
        <f t="shared" si="17"/>
        <v/>
      </c>
      <c r="AL19" s="85" t="str">
        <f t="shared" si="18"/>
        <v/>
      </c>
    </row>
    <row r="20" spans="2:38" ht="13">
      <c r="B20" s="127">
        <f t="shared" si="19"/>
        <v>6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310" t="str">
        <f t="shared" si="0"/>
        <v/>
      </c>
      <c r="O20" s="38"/>
      <c r="P20" s="85" t="str">
        <f t="shared" si="1"/>
        <v/>
      </c>
      <c r="Q20" s="85" t="str">
        <f t="shared" si="2"/>
        <v/>
      </c>
      <c r="R20" s="85" t="str">
        <f t="shared" si="3"/>
        <v/>
      </c>
      <c r="S20" s="38"/>
      <c r="T20" s="85" t="str">
        <f t="shared" si="4"/>
        <v/>
      </c>
      <c r="U20" s="85" t="str">
        <f t="shared" si="5"/>
        <v/>
      </c>
      <c r="V20" s="85" t="str">
        <f t="shared" si="6"/>
        <v/>
      </c>
      <c r="W20" s="38"/>
      <c r="X20" s="85" t="str">
        <f t="shared" si="7"/>
        <v/>
      </c>
      <c r="Y20" s="85" t="str">
        <f t="shared" si="8"/>
        <v/>
      </c>
      <c r="Z20" s="85" t="str">
        <f t="shared" si="9"/>
        <v/>
      </c>
      <c r="AB20" s="85" t="str">
        <f t="shared" si="10"/>
        <v/>
      </c>
      <c r="AC20" s="85" t="str">
        <f t="shared" si="11"/>
        <v/>
      </c>
      <c r="AD20" s="85" t="str">
        <f t="shared" si="12"/>
        <v/>
      </c>
      <c r="AF20" s="85" t="str">
        <f t="shared" si="13"/>
        <v/>
      </c>
      <c r="AG20" s="85" t="str">
        <f t="shared" si="14"/>
        <v/>
      </c>
      <c r="AH20" s="85" t="str">
        <f t="shared" si="15"/>
        <v/>
      </c>
      <c r="AJ20" s="85" t="str">
        <f t="shared" si="16"/>
        <v/>
      </c>
      <c r="AK20" s="85" t="str">
        <f t="shared" si="17"/>
        <v/>
      </c>
      <c r="AL20" s="85" t="str">
        <f t="shared" si="18"/>
        <v/>
      </c>
    </row>
    <row r="21" spans="2:38" ht="13">
      <c r="B21" s="127">
        <f t="shared" si="19"/>
        <v>7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310" t="str">
        <f t="shared" si="0"/>
        <v/>
      </c>
      <c r="O21" s="38"/>
      <c r="P21" s="85" t="str">
        <f t="shared" si="1"/>
        <v/>
      </c>
      <c r="Q21" s="85" t="str">
        <f t="shared" si="2"/>
        <v/>
      </c>
      <c r="R21" s="85" t="str">
        <f t="shared" si="3"/>
        <v/>
      </c>
      <c r="S21" s="38"/>
      <c r="T21" s="85" t="str">
        <f t="shared" si="4"/>
        <v/>
      </c>
      <c r="U21" s="85" t="str">
        <f t="shared" si="5"/>
        <v/>
      </c>
      <c r="V21" s="85" t="str">
        <f t="shared" si="6"/>
        <v/>
      </c>
      <c r="W21" s="38"/>
      <c r="X21" s="85" t="str">
        <f t="shared" si="7"/>
        <v/>
      </c>
      <c r="Y21" s="85" t="str">
        <f t="shared" si="8"/>
        <v/>
      </c>
      <c r="Z21" s="85" t="str">
        <f t="shared" si="9"/>
        <v/>
      </c>
      <c r="AB21" s="85" t="str">
        <f t="shared" si="10"/>
        <v/>
      </c>
      <c r="AC21" s="85" t="str">
        <f t="shared" si="11"/>
        <v/>
      </c>
      <c r="AD21" s="85" t="str">
        <f t="shared" si="12"/>
        <v/>
      </c>
      <c r="AF21" s="85" t="str">
        <f t="shared" si="13"/>
        <v/>
      </c>
      <c r="AG21" s="85" t="str">
        <f t="shared" si="14"/>
        <v/>
      </c>
      <c r="AH21" s="85" t="str">
        <f t="shared" si="15"/>
        <v/>
      </c>
      <c r="AJ21" s="85" t="str">
        <f t="shared" si="16"/>
        <v/>
      </c>
      <c r="AK21" s="85" t="str">
        <f t="shared" si="17"/>
        <v/>
      </c>
      <c r="AL21" s="85" t="str">
        <f t="shared" si="18"/>
        <v/>
      </c>
    </row>
    <row r="22" spans="2:38" ht="13">
      <c r="B22" s="127">
        <f t="shared" si="19"/>
        <v>8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310" t="str">
        <f t="shared" si="0"/>
        <v/>
      </c>
      <c r="O22" s="38"/>
      <c r="P22" s="85" t="str">
        <f t="shared" si="1"/>
        <v/>
      </c>
      <c r="Q22" s="85" t="str">
        <f t="shared" si="2"/>
        <v/>
      </c>
      <c r="R22" s="85" t="str">
        <f t="shared" si="3"/>
        <v/>
      </c>
      <c r="S22" s="38"/>
      <c r="T22" s="85" t="str">
        <f t="shared" si="4"/>
        <v/>
      </c>
      <c r="U22" s="85" t="str">
        <f t="shared" si="5"/>
        <v/>
      </c>
      <c r="V22" s="85" t="str">
        <f t="shared" si="6"/>
        <v/>
      </c>
      <c r="W22" s="38"/>
      <c r="X22" s="85" t="str">
        <f t="shared" si="7"/>
        <v/>
      </c>
      <c r="Y22" s="85" t="str">
        <f t="shared" si="8"/>
        <v/>
      </c>
      <c r="Z22" s="85" t="str">
        <f t="shared" si="9"/>
        <v/>
      </c>
      <c r="AB22" s="85" t="str">
        <f t="shared" si="10"/>
        <v/>
      </c>
      <c r="AC22" s="85" t="str">
        <f t="shared" si="11"/>
        <v/>
      </c>
      <c r="AD22" s="85" t="str">
        <f t="shared" si="12"/>
        <v/>
      </c>
      <c r="AF22" s="85" t="str">
        <f t="shared" si="13"/>
        <v/>
      </c>
      <c r="AG22" s="85" t="str">
        <f t="shared" si="14"/>
        <v/>
      </c>
      <c r="AH22" s="85" t="str">
        <f t="shared" si="15"/>
        <v/>
      </c>
      <c r="AJ22" s="85" t="str">
        <f t="shared" si="16"/>
        <v/>
      </c>
      <c r="AK22" s="85" t="str">
        <f t="shared" si="17"/>
        <v/>
      </c>
      <c r="AL22" s="85" t="str">
        <f t="shared" si="18"/>
        <v/>
      </c>
    </row>
    <row r="23" spans="2:38" ht="13">
      <c r="B23" s="127">
        <f t="shared" si="19"/>
        <v>9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310" t="str">
        <f t="shared" si="0"/>
        <v/>
      </c>
      <c r="O23" s="38"/>
      <c r="P23" s="85" t="str">
        <f t="shared" si="1"/>
        <v/>
      </c>
      <c r="Q23" s="85" t="str">
        <f t="shared" si="2"/>
        <v/>
      </c>
      <c r="R23" s="85" t="str">
        <f t="shared" si="3"/>
        <v/>
      </c>
      <c r="S23" s="38"/>
      <c r="T23" s="85" t="str">
        <f t="shared" si="4"/>
        <v/>
      </c>
      <c r="U23" s="85" t="str">
        <f t="shared" si="5"/>
        <v/>
      </c>
      <c r="V23" s="85" t="str">
        <f t="shared" si="6"/>
        <v/>
      </c>
      <c r="W23" s="38"/>
      <c r="X23" s="85" t="str">
        <f t="shared" si="7"/>
        <v/>
      </c>
      <c r="Y23" s="85" t="str">
        <f t="shared" si="8"/>
        <v/>
      </c>
      <c r="Z23" s="85" t="str">
        <f t="shared" si="9"/>
        <v/>
      </c>
      <c r="AB23" s="85" t="str">
        <f t="shared" si="10"/>
        <v/>
      </c>
      <c r="AC23" s="85" t="str">
        <f t="shared" si="11"/>
        <v/>
      </c>
      <c r="AD23" s="85" t="str">
        <f t="shared" si="12"/>
        <v/>
      </c>
      <c r="AF23" s="85" t="str">
        <f t="shared" si="13"/>
        <v/>
      </c>
      <c r="AG23" s="85" t="str">
        <f t="shared" si="14"/>
        <v/>
      </c>
      <c r="AH23" s="85" t="str">
        <f t="shared" si="15"/>
        <v/>
      </c>
      <c r="AJ23" s="85" t="str">
        <f t="shared" si="16"/>
        <v/>
      </c>
      <c r="AK23" s="85" t="str">
        <f t="shared" si="17"/>
        <v/>
      </c>
      <c r="AL23" s="85" t="str">
        <f t="shared" si="18"/>
        <v/>
      </c>
    </row>
    <row r="24" spans="2:38" ht="13">
      <c r="B24" s="127">
        <f t="shared" si="19"/>
        <v>10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310" t="str">
        <f t="shared" si="0"/>
        <v/>
      </c>
      <c r="O24" s="38"/>
      <c r="P24" s="85" t="str">
        <f t="shared" si="1"/>
        <v/>
      </c>
      <c r="Q24" s="85" t="str">
        <f t="shared" si="2"/>
        <v/>
      </c>
      <c r="R24" s="85" t="str">
        <f t="shared" si="3"/>
        <v/>
      </c>
      <c r="S24" s="38"/>
      <c r="T24" s="85" t="str">
        <f t="shared" si="4"/>
        <v/>
      </c>
      <c r="U24" s="85" t="str">
        <f t="shared" si="5"/>
        <v/>
      </c>
      <c r="V24" s="85" t="str">
        <f t="shared" si="6"/>
        <v/>
      </c>
      <c r="W24" s="38"/>
      <c r="X24" s="85" t="str">
        <f t="shared" si="7"/>
        <v/>
      </c>
      <c r="Y24" s="85" t="str">
        <f t="shared" si="8"/>
        <v/>
      </c>
      <c r="Z24" s="85" t="str">
        <f t="shared" si="9"/>
        <v/>
      </c>
      <c r="AB24" s="85" t="str">
        <f t="shared" si="10"/>
        <v/>
      </c>
      <c r="AC24" s="85" t="str">
        <f t="shared" si="11"/>
        <v/>
      </c>
      <c r="AD24" s="85" t="str">
        <f t="shared" si="12"/>
        <v/>
      </c>
      <c r="AF24" s="85" t="str">
        <f t="shared" si="13"/>
        <v/>
      </c>
      <c r="AG24" s="85" t="str">
        <f t="shared" si="14"/>
        <v/>
      </c>
      <c r="AH24" s="85" t="str">
        <f t="shared" si="15"/>
        <v/>
      </c>
      <c r="AJ24" s="85" t="str">
        <f t="shared" si="16"/>
        <v/>
      </c>
      <c r="AK24" s="85" t="str">
        <f t="shared" si="17"/>
        <v/>
      </c>
      <c r="AL24" s="85" t="str">
        <f t="shared" si="18"/>
        <v/>
      </c>
    </row>
    <row r="25" spans="2:38" ht="13">
      <c r="B25" s="127">
        <f t="shared" si="19"/>
        <v>11</v>
      </c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310" t="str">
        <f t="shared" si="0"/>
        <v/>
      </c>
      <c r="O25" s="38"/>
      <c r="P25" s="85" t="str">
        <f t="shared" si="1"/>
        <v/>
      </c>
      <c r="Q25" s="85" t="str">
        <f t="shared" si="2"/>
        <v/>
      </c>
      <c r="R25" s="85" t="str">
        <f t="shared" si="3"/>
        <v/>
      </c>
      <c r="S25" s="38"/>
      <c r="T25" s="85" t="str">
        <f t="shared" si="4"/>
        <v/>
      </c>
      <c r="U25" s="85" t="str">
        <f t="shared" si="5"/>
        <v/>
      </c>
      <c r="V25" s="85" t="str">
        <f t="shared" si="6"/>
        <v/>
      </c>
      <c r="W25" s="38"/>
      <c r="X25" s="85" t="str">
        <f t="shared" si="7"/>
        <v/>
      </c>
      <c r="Y25" s="85" t="str">
        <f t="shared" si="8"/>
        <v/>
      </c>
      <c r="Z25" s="85" t="str">
        <f t="shared" si="9"/>
        <v/>
      </c>
      <c r="AB25" s="85" t="str">
        <f t="shared" si="10"/>
        <v/>
      </c>
      <c r="AC25" s="85" t="str">
        <f t="shared" si="11"/>
        <v/>
      </c>
      <c r="AD25" s="85" t="str">
        <f t="shared" si="12"/>
        <v/>
      </c>
      <c r="AF25" s="85" t="str">
        <f t="shared" si="13"/>
        <v/>
      </c>
      <c r="AG25" s="85" t="str">
        <f t="shared" si="14"/>
        <v/>
      </c>
      <c r="AH25" s="85" t="str">
        <f t="shared" si="15"/>
        <v/>
      </c>
      <c r="AJ25" s="85" t="str">
        <f t="shared" si="16"/>
        <v/>
      </c>
      <c r="AK25" s="85" t="str">
        <f t="shared" si="17"/>
        <v/>
      </c>
      <c r="AL25" s="85" t="str">
        <f t="shared" si="18"/>
        <v/>
      </c>
    </row>
    <row r="26" spans="2:38" ht="13">
      <c r="B26" s="127">
        <f t="shared" si="19"/>
        <v>12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310" t="str">
        <f t="shared" si="0"/>
        <v/>
      </c>
      <c r="O26" s="38"/>
      <c r="P26" s="85" t="str">
        <f t="shared" si="1"/>
        <v/>
      </c>
      <c r="Q26" s="85" t="str">
        <f t="shared" si="2"/>
        <v/>
      </c>
      <c r="R26" s="85" t="str">
        <f t="shared" si="3"/>
        <v/>
      </c>
      <c r="S26" s="38"/>
      <c r="T26" s="85" t="str">
        <f t="shared" si="4"/>
        <v/>
      </c>
      <c r="U26" s="85" t="str">
        <f t="shared" si="5"/>
        <v/>
      </c>
      <c r="V26" s="85" t="str">
        <f t="shared" si="6"/>
        <v/>
      </c>
      <c r="W26" s="38"/>
      <c r="X26" s="85" t="str">
        <f t="shared" si="7"/>
        <v/>
      </c>
      <c r="Y26" s="85" t="str">
        <f t="shared" si="8"/>
        <v/>
      </c>
      <c r="Z26" s="85" t="str">
        <f t="shared" si="9"/>
        <v/>
      </c>
      <c r="AB26" s="85" t="str">
        <f t="shared" si="10"/>
        <v/>
      </c>
      <c r="AC26" s="85" t="str">
        <f t="shared" si="11"/>
        <v/>
      </c>
      <c r="AD26" s="85" t="str">
        <f t="shared" si="12"/>
        <v/>
      </c>
      <c r="AF26" s="85" t="str">
        <f t="shared" si="13"/>
        <v/>
      </c>
      <c r="AG26" s="85" t="str">
        <f t="shared" si="14"/>
        <v/>
      </c>
      <c r="AH26" s="85" t="str">
        <f t="shared" si="15"/>
        <v/>
      </c>
      <c r="AJ26" s="85" t="str">
        <f t="shared" si="16"/>
        <v/>
      </c>
      <c r="AK26" s="85" t="str">
        <f t="shared" si="17"/>
        <v/>
      </c>
      <c r="AL26" s="85" t="str">
        <f t="shared" si="18"/>
        <v/>
      </c>
    </row>
    <row r="27" spans="2:38" ht="13">
      <c r="B27" s="127">
        <f t="shared" si="19"/>
        <v>13</v>
      </c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310" t="str">
        <f t="shared" si="0"/>
        <v/>
      </c>
      <c r="O27" s="38"/>
      <c r="P27" s="85" t="str">
        <f t="shared" si="1"/>
        <v/>
      </c>
      <c r="Q27" s="85" t="str">
        <f t="shared" si="2"/>
        <v/>
      </c>
      <c r="R27" s="85" t="str">
        <f t="shared" si="3"/>
        <v/>
      </c>
      <c r="S27" s="38"/>
      <c r="T27" s="85" t="str">
        <f t="shared" si="4"/>
        <v/>
      </c>
      <c r="U27" s="85" t="str">
        <f t="shared" si="5"/>
        <v/>
      </c>
      <c r="V27" s="85" t="str">
        <f t="shared" si="6"/>
        <v/>
      </c>
      <c r="W27" s="38"/>
      <c r="X27" s="85" t="str">
        <f t="shared" si="7"/>
        <v/>
      </c>
      <c r="Y27" s="85" t="str">
        <f t="shared" si="8"/>
        <v/>
      </c>
      <c r="Z27" s="85" t="str">
        <f t="shared" si="9"/>
        <v/>
      </c>
      <c r="AB27" s="85" t="str">
        <f t="shared" si="10"/>
        <v/>
      </c>
      <c r="AC27" s="85" t="str">
        <f t="shared" si="11"/>
        <v/>
      </c>
      <c r="AD27" s="85" t="str">
        <f t="shared" si="12"/>
        <v/>
      </c>
      <c r="AF27" s="85" t="str">
        <f t="shared" si="13"/>
        <v/>
      </c>
      <c r="AG27" s="85" t="str">
        <f t="shared" si="14"/>
        <v/>
      </c>
      <c r="AH27" s="85" t="str">
        <f t="shared" si="15"/>
        <v/>
      </c>
      <c r="AJ27" s="85" t="str">
        <f t="shared" si="16"/>
        <v/>
      </c>
      <c r="AK27" s="85" t="str">
        <f t="shared" si="17"/>
        <v/>
      </c>
      <c r="AL27" s="85" t="str">
        <f t="shared" si="18"/>
        <v/>
      </c>
    </row>
    <row r="28" spans="2:38" ht="13">
      <c r="B28" s="127">
        <f t="shared" si="19"/>
        <v>14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310" t="str">
        <f t="shared" si="0"/>
        <v/>
      </c>
      <c r="O28" s="38"/>
      <c r="P28" s="85" t="str">
        <f t="shared" si="1"/>
        <v/>
      </c>
      <c r="Q28" s="85" t="str">
        <f t="shared" si="2"/>
        <v/>
      </c>
      <c r="R28" s="85" t="str">
        <f t="shared" si="3"/>
        <v/>
      </c>
      <c r="S28" s="38"/>
      <c r="T28" s="85" t="str">
        <f t="shared" si="4"/>
        <v/>
      </c>
      <c r="U28" s="85" t="str">
        <f t="shared" si="5"/>
        <v/>
      </c>
      <c r="V28" s="85" t="str">
        <f t="shared" si="6"/>
        <v/>
      </c>
      <c r="W28" s="38"/>
      <c r="X28" s="85" t="str">
        <f t="shared" si="7"/>
        <v/>
      </c>
      <c r="Y28" s="85" t="str">
        <f t="shared" si="8"/>
        <v/>
      </c>
      <c r="Z28" s="85" t="str">
        <f t="shared" si="9"/>
        <v/>
      </c>
      <c r="AB28" s="85" t="str">
        <f t="shared" si="10"/>
        <v/>
      </c>
      <c r="AC28" s="85" t="str">
        <f t="shared" si="11"/>
        <v/>
      </c>
      <c r="AD28" s="85" t="str">
        <f t="shared" si="12"/>
        <v/>
      </c>
      <c r="AF28" s="85" t="str">
        <f t="shared" si="13"/>
        <v/>
      </c>
      <c r="AG28" s="85" t="str">
        <f t="shared" si="14"/>
        <v/>
      </c>
      <c r="AH28" s="85" t="str">
        <f t="shared" si="15"/>
        <v/>
      </c>
      <c r="AJ28" s="85" t="str">
        <f t="shared" si="16"/>
        <v/>
      </c>
      <c r="AK28" s="85" t="str">
        <f t="shared" si="17"/>
        <v/>
      </c>
      <c r="AL28" s="85" t="str">
        <f t="shared" si="18"/>
        <v/>
      </c>
    </row>
    <row r="29" spans="2:38" ht="13">
      <c r="B29" s="127">
        <f t="shared" si="19"/>
        <v>15</v>
      </c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310" t="str">
        <f t="shared" si="0"/>
        <v/>
      </c>
      <c r="O29" s="38"/>
      <c r="P29" s="85" t="str">
        <f t="shared" si="1"/>
        <v/>
      </c>
      <c r="Q29" s="85" t="str">
        <f t="shared" si="2"/>
        <v/>
      </c>
      <c r="R29" s="85" t="str">
        <f t="shared" si="3"/>
        <v/>
      </c>
      <c r="S29" s="38"/>
      <c r="T29" s="85" t="str">
        <f t="shared" si="4"/>
        <v/>
      </c>
      <c r="U29" s="85" t="str">
        <f t="shared" si="5"/>
        <v/>
      </c>
      <c r="V29" s="85" t="str">
        <f t="shared" si="6"/>
        <v/>
      </c>
      <c r="W29" s="38"/>
      <c r="X29" s="85" t="str">
        <f t="shared" si="7"/>
        <v/>
      </c>
      <c r="Y29" s="85" t="str">
        <f t="shared" si="8"/>
        <v/>
      </c>
      <c r="Z29" s="85" t="str">
        <f t="shared" si="9"/>
        <v/>
      </c>
      <c r="AB29" s="85" t="str">
        <f t="shared" si="10"/>
        <v/>
      </c>
      <c r="AC29" s="85" t="str">
        <f t="shared" si="11"/>
        <v/>
      </c>
      <c r="AD29" s="85" t="str">
        <f t="shared" si="12"/>
        <v/>
      </c>
      <c r="AF29" s="85" t="str">
        <f t="shared" si="13"/>
        <v/>
      </c>
      <c r="AG29" s="85" t="str">
        <f t="shared" si="14"/>
        <v/>
      </c>
      <c r="AH29" s="85" t="str">
        <f t="shared" si="15"/>
        <v/>
      </c>
      <c r="AJ29" s="85" t="str">
        <f t="shared" si="16"/>
        <v/>
      </c>
      <c r="AK29" s="85" t="str">
        <f t="shared" si="17"/>
        <v/>
      </c>
      <c r="AL29" s="85" t="str">
        <f t="shared" si="18"/>
        <v/>
      </c>
    </row>
    <row r="30" spans="2:38" ht="13">
      <c r="B30" s="127">
        <f t="shared" si="19"/>
        <v>16</v>
      </c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310" t="str">
        <f t="shared" si="0"/>
        <v/>
      </c>
      <c r="O30" s="38"/>
      <c r="P30" s="85" t="str">
        <f t="shared" si="1"/>
        <v/>
      </c>
      <c r="Q30" s="85" t="str">
        <f t="shared" si="2"/>
        <v/>
      </c>
      <c r="R30" s="85" t="str">
        <f t="shared" si="3"/>
        <v/>
      </c>
      <c r="S30" s="38"/>
      <c r="T30" s="85" t="str">
        <f t="shared" si="4"/>
        <v/>
      </c>
      <c r="U30" s="85" t="str">
        <f t="shared" si="5"/>
        <v/>
      </c>
      <c r="V30" s="85" t="str">
        <f t="shared" si="6"/>
        <v/>
      </c>
      <c r="W30" s="38"/>
      <c r="X30" s="85" t="str">
        <f t="shared" si="7"/>
        <v/>
      </c>
      <c r="Y30" s="85" t="str">
        <f t="shared" si="8"/>
        <v/>
      </c>
      <c r="Z30" s="85" t="str">
        <f t="shared" si="9"/>
        <v/>
      </c>
      <c r="AB30" s="85" t="str">
        <f t="shared" si="10"/>
        <v/>
      </c>
      <c r="AC30" s="85" t="str">
        <f t="shared" si="11"/>
        <v/>
      </c>
      <c r="AD30" s="85" t="str">
        <f t="shared" si="12"/>
        <v/>
      </c>
      <c r="AF30" s="85" t="str">
        <f t="shared" si="13"/>
        <v/>
      </c>
      <c r="AG30" s="85" t="str">
        <f t="shared" si="14"/>
        <v/>
      </c>
      <c r="AH30" s="85" t="str">
        <f t="shared" si="15"/>
        <v/>
      </c>
      <c r="AJ30" s="85" t="str">
        <f t="shared" si="16"/>
        <v/>
      </c>
      <c r="AK30" s="85" t="str">
        <f t="shared" si="17"/>
        <v/>
      </c>
      <c r="AL30" s="85" t="str">
        <f t="shared" si="18"/>
        <v/>
      </c>
    </row>
    <row r="31" spans="2:38" ht="13">
      <c r="B31" s="127">
        <f t="shared" si="19"/>
        <v>17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310" t="str">
        <f t="shared" si="0"/>
        <v/>
      </c>
      <c r="O31" s="38"/>
      <c r="P31" s="85" t="str">
        <f t="shared" si="1"/>
        <v/>
      </c>
      <c r="Q31" s="85" t="str">
        <f t="shared" si="2"/>
        <v/>
      </c>
      <c r="R31" s="85" t="str">
        <f t="shared" si="3"/>
        <v/>
      </c>
      <c r="S31" s="38"/>
      <c r="T31" s="85" t="str">
        <f t="shared" si="4"/>
        <v/>
      </c>
      <c r="U31" s="85" t="str">
        <f t="shared" si="5"/>
        <v/>
      </c>
      <c r="V31" s="85" t="str">
        <f t="shared" si="6"/>
        <v/>
      </c>
      <c r="W31" s="38"/>
      <c r="X31" s="85" t="str">
        <f t="shared" si="7"/>
        <v/>
      </c>
      <c r="Y31" s="85" t="str">
        <f t="shared" si="8"/>
        <v/>
      </c>
      <c r="Z31" s="85" t="str">
        <f t="shared" si="9"/>
        <v/>
      </c>
      <c r="AB31" s="85" t="str">
        <f t="shared" si="10"/>
        <v/>
      </c>
      <c r="AC31" s="85" t="str">
        <f t="shared" si="11"/>
        <v/>
      </c>
      <c r="AD31" s="85" t="str">
        <f t="shared" si="12"/>
        <v/>
      </c>
      <c r="AF31" s="85" t="str">
        <f t="shared" si="13"/>
        <v/>
      </c>
      <c r="AG31" s="85" t="str">
        <f t="shared" si="14"/>
        <v/>
      </c>
      <c r="AH31" s="85" t="str">
        <f t="shared" si="15"/>
        <v/>
      </c>
      <c r="AJ31" s="85" t="str">
        <f t="shared" si="16"/>
        <v/>
      </c>
      <c r="AK31" s="85" t="str">
        <f t="shared" si="17"/>
        <v/>
      </c>
      <c r="AL31" s="85" t="str">
        <f t="shared" si="18"/>
        <v/>
      </c>
    </row>
    <row r="32" spans="2:38" ht="13">
      <c r="B32" s="127">
        <f t="shared" si="19"/>
        <v>18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310" t="str">
        <f t="shared" si="0"/>
        <v/>
      </c>
      <c r="O32" s="38"/>
      <c r="P32" s="85" t="str">
        <f t="shared" si="1"/>
        <v/>
      </c>
      <c r="Q32" s="85" t="str">
        <f t="shared" si="2"/>
        <v/>
      </c>
      <c r="R32" s="85" t="str">
        <f t="shared" si="3"/>
        <v/>
      </c>
      <c r="S32" s="38"/>
      <c r="T32" s="85" t="str">
        <f t="shared" si="4"/>
        <v/>
      </c>
      <c r="U32" s="85" t="str">
        <f t="shared" si="5"/>
        <v/>
      </c>
      <c r="V32" s="85" t="str">
        <f t="shared" si="6"/>
        <v/>
      </c>
      <c r="W32" s="38"/>
      <c r="X32" s="85" t="str">
        <f t="shared" si="7"/>
        <v/>
      </c>
      <c r="Y32" s="85" t="str">
        <f t="shared" si="8"/>
        <v/>
      </c>
      <c r="Z32" s="85" t="str">
        <f t="shared" si="9"/>
        <v/>
      </c>
      <c r="AB32" s="85" t="str">
        <f t="shared" si="10"/>
        <v/>
      </c>
      <c r="AC32" s="85" t="str">
        <f t="shared" si="11"/>
        <v/>
      </c>
      <c r="AD32" s="85" t="str">
        <f t="shared" si="12"/>
        <v/>
      </c>
      <c r="AF32" s="85" t="str">
        <f t="shared" si="13"/>
        <v/>
      </c>
      <c r="AG32" s="85" t="str">
        <f t="shared" si="14"/>
        <v/>
      </c>
      <c r="AH32" s="85" t="str">
        <f t="shared" si="15"/>
        <v/>
      </c>
      <c r="AJ32" s="85" t="str">
        <f t="shared" si="16"/>
        <v/>
      </c>
      <c r="AK32" s="85" t="str">
        <f t="shared" si="17"/>
        <v/>
      </c>
      <c r="AL32" s="85" t="str">
        <f t="shared" si="18"/>
        <v/>
      </c>
    </row>
    <row r="33" spans="2:38" ht="13">
      <c r="B33" s="127">
        <f t="shared" si="19"/>
        <v>19</v>
      </c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310" t="str">
        <f t="shared" si="0"/>
        <v/>
      </c>
      <c r="O33" s="38"/>
      <c r="P33" s="85" t="str">
        <f t="shared" si="1"/>
        <v/>
      </c>
      <c r="Q33" s="85" t="str">
        <f t="shared" si="2"/>
        <v/>
      </c>
      <c r="R33" s="85" t="str">
        <f t="shared" si="3"/>
        <v/>
      </c>
      <c r="S33" s="38"/>
      <c r="T33" s="85" t="str">
        <f t="shared" si="4"/>
        <v/>
      </c>
      <c r="U33" s="85" t="str">
        <f t="shared" si="5"/>
        <v/>
      </c>
      <c r="V33" s="85" t="str">
        <f t="shared" si="6"/>
        <v/>
      </c>
      <c r="W33" s="38"/>
      <c r="X33" s="85" t="str">
        <f t="shared" si="7"/>
        <v/>
      </c>
      <c r="Y33" s="85" t="str">
        <f t="shared" si="8"/>
        <v/>
      </c>
      <c r="Z33" s="85" t="str">
        <f t="shared" si="9"/>
        <v/>
      </c>
      <c r="AB33" s="85" t="str">
        <f t="shared" si="10"/>
        <v/>
      </c>
      <c r="AC33" s="85" t="str">
        <f t="shared" si="11"/>
        <v/>
      </c>
      <c r="AD33" s="85" t="str">
        <f t="shared" si="12"/>
        <v/>
      </c>
      <c r="AF33" s="85" t="str">
        <f t="shared" si="13"/>
        <v/>
      </c>
      <c r="AG33" s="85" t="str">
        <f t="shared" si="14"/>
        <v/>
      </c>
      <c r="AH33" s="85" t="str">
        <f t="shared" si="15"/>
        <v/>
      </c>
      <c r="AJ33" s="85" t="str">
        <f t="shared" si="16"/>
        <v/>
      </c>
      <c r="AK33" s="85" t="str">
        <f t="shared" si="17"/>
        <v/>
      </c>
      <c r="AL33" s="85" t="str">
        <f t="shared" si="18"/>
        <v/>
      </c>
    </row>
    <row r="34" spans="2:38" ht="13">
      <c r="B34" s="127">
        <f t="shared" si="19"/>
        <v>20</v>
      </c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310" t="str">
        <f t="shared" si="0"/>
        <v/>
      </c>
      <c r="O34" s="38"/>
      <c r="P34" s="85" t="str">
        <f t="shared" si="1"/>
        <v/>
      </c>
      <c r="Q34" s="85" t="str">
        <f t="shared" si="2"/>
        <v/>
      </c>
      <c r="R34" s="85" t="str">
        <f t="shared" si="3"/>
        <v/>
      </c>
      <c r="S34" s="38"/>
      <c r="T34" s="85" t="str">
        <f t="shared" si="4"/>
        <v/>
      </c>
      <c r="U34" s="85" t="str">
        <f t="shared" si="5"/>
        <v/>
      </c>
      <c r="V34" s="85" t="str">
        <f t="shared" si="6"/>
        <v/>
      </c>
      <c r="W34" s="38"/>
      <c r="X34" s="85" t="str">
        <f t="shared" si="7"/>
        <v/>
      </c>
      <c r="Y34" s="85" t="str">
        <f t="shared" si="8"/>
        <v/>
      </c>
      <c r="Z34" s="85" t="str">
        <f t="shared" si="9"/>
        <v/>
      </c>
      <c r="AB34" s="85" t="str">
        <f t="shared" si="10"/>
        <v/>
      </c>
      <c r="AC34" s="85" t="str">
        <f t="shared" si="11"/>
        <v/>
      </c>
      <c r="AD34" s="85" t="str">
        <f t="shared" si="12"/>
        <v/>
      </c>
      <c r="AF34" s="85" t="str">
        <f t="shared" si="13"/>
        <v/>
      </c>
      <c r="AG34" s="85" t="str">
        <f t="shared" si="14"/>
        <v/>
      </c>
      <c r="AH34" s="85" t="str">
        <f t="shared" si="15"/>
        <v/>
      </c>
      <c r="AJ34" s="85" t="str">
        <f t="shared" si="16"/>
        <v/>
      </c>
      <c r="AK34" s="85" t="str">
        <f t="shared" si="17"/>
        <v/>
      </c>
      <c r="AL34" s="85" t="str">
        <f t="shared" si="18"/>
        <v/>
      </c>
    </row>
    <row r="35" spans="2:38" ht="13">
      <c r="B35" s="127">
        <f t="shared" si="19"/>
        <v>21</v>
      </c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310" t="str">
        <f t="shared" si="0"/>
        <v/>
      </c>
      <c r="O35" s="38"/>
      <c r="P35" s="85" t="str">
        <f t="shared" si="1"/>
        <v/>
      </c>
      <c r="Q35" s="85" t="str">
        <f t="shared" si="2"/>
        <v/>
      </c>
      <c r="R35" s="85" t="str">
        <f t="shared" si="3"/>
        <v/>
      </c>
      <c r="S35" s="38"/>
      <c r="T35" s="85" t="str">
        <f t="shared" si="4"/>
        <v/>
      </c>
      <c r="U35" s="85" t="str">
        <f t="shared" si="5"/>
        <v/>
      </c>
      <c r="V35" s="85" t="str">
        <f t="shared" si="6"/>
        <v/>
      </c>
      <c r="W35" s="38"/>
      <c r="X35" s="85" t="str">
        <f t="shared" si="7"/>
        <v/>
      </c>
      <c r="Y35" s="85" t="str">
        <f t="shared" si="8"/>
        <v/>
      </c>
      <c r="Z35" s="85" t="str">
        <f t="shared" si="9"/>
        <v/>
      </c>
      <c r="AB35" s="85" t="str">
        <f t="shared" si="10"/>
        <v/>
      </c>
      <c r="AC35" s="85" t="str">
        <f t="shared" si="11"/>
        <v/>
      </c>
      <c r="AD35" s="85" t="str">
        <f t="shared" si="12"/>
        <v/>
      </c>
      <c r="AF35" s="85" t="str">
        <f t="shared" si="13"/>
        <v/>
      </c>
      <c r="AG35" s="85" t="str">
        <f t="shared" si="14"/>
        <v/>
      </c>
      <c r="AH35" s="85" t="str">
        <f t="shared" si="15"/>
        <v/>
      </c>
      <c r="AJ35" s="85" t="str">
        <f t="shared" si="16"/>
        <v/>
      </c>
      <c r="AK35" s="85" t="str">
        <f t="shared" si="17"/>
        <v/>
      </c>
      <c r="AL35" s="85" t="str">
        <f t="shared" si="18"/>
        <v/>
      </c>
    </row>
    <row r="36" spans="2:38" ht="13">
      <c r="B36" s="127">
        <f t="shared" si="19"/>
        <v>22</v>
      </c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310" t="str">
        <f t="shared" si="0"/>
        <v/>
      </c>
      <c r="O36" s="38"/>
      <c r="P36" s="85" t="str">
        <f t="shared" si="1"/>
        <v/>
      </c>
      <c r="Q36" s="85" t="str">
        <f t="shared" si="2"/>
        <v/>
      </c>
      <c r="R36" s="85" t="str">
        <f t="shared" si="3"/>
        <v/>
      </c>
      <c r="S36" s="38"/>
      <c r="T36" s="85" t="str">
        <f t="shared" si="4"/>
        <v/>
      </c>
      <c r="U36" s="85" t="str">
        <f t="shared" si="5"/>
        <v/>
      </c>
      <c r="V36" s="85" t="str">
        <f t="shared" si="6"/>
        <v/>
      </c>
      <c r="W36" s="38"/>
      <c r="X36" s="85" t="str">
        <f t="shared" si="7"/>
        <v/>
      </c>
      <c r="Y36" s="85" t="str">
        <f t="shared" si="8"/>
        <v/>
      </c>
      <c r="Z36" s="85" t="str">
        <f t="shared" si="9"/>
        <v/>
      </c>
      <c r="AB36" s="85" t="str">
        <f t="shared" si="10"/>
        <v/>
      </c>
      <c r="AC36" s="85" t="str">
        <f t="shared" si="11"/>
        <v/>
      </c>
      <c r="AD36" s="85" t="str">
        <f t="shared" si="12"/>
        <v/>
      </c>
      <c r="AF36" s="85" t="str">
        <f t="shared" si="13"/>
        <v/>
      </c>
      <c r="AG36" s="85" t="str">
        <f t="shared" si="14"/>
        <v/>
      </c>
      <c r="AH36" s="85" t="str">
        <f t="shared" si="15"/>
        <v/>
      </c>
      <c r="AJ36" s="85" t="str">
        <f t="shared" si="16"/>
        <v/>
      </c>
      <c r="AK36" s="85" t="str">
        <f t="shared" si="17"/>
        <v/>
      </c>
      <c r="AL36" s="85" t="str">
        <f t="shared" si="18"/>
        <v/>
      </c>
    </row>
    <row r="37" spans="2:38" ht="13">
      <c r="B37" s="127">
        <f t="shared" si="19"/>
        <v>23</v>
      </c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310" t="str">
        <f t="shared" si="0"/>
        <v/>
      </c>
      <c r="O37" s="38"/>
      <c r="P37" s="85" t="str">
        <f t="shared" si="1"/>
        <v/>
      </c>
      <c r="Q37" s="85" t="str">
        <f t="shared" si="2"/>
        <v/>
      </c>
      <c r="R37" s="85" t="str">
        <f t="shared" si="3"/>
        <v/>
      </c>
      <c r="S37" s="38"/>
      <c r="T37" s="85" t="str">
        <f t="shared" si="4"/>
        <v/>
      </c>
      <c r="U37" s="85" t="str">
        <f t="shared" si="5"/>
        <v/>
      </c>
      <c r="V37" s="85" t="str">
        <f t="shared" si="6"/>
        <v/>
      </c>
      <c r="W37" s="38"/>
      <c r="X37" s="85" t="str">
        <f t="shared" si="7"/>
        <v/>
      </c>
      <c r="Y37" s="85" t="str">
        <f t="shared" si="8"/>
        <v/>
      </c>
      <c r="Z37" s="85" t="str">
        <f t="shared" si="9"/>
        <v/>
      </c>
      <c r="AB37" s="85" t="str">
        <f t="shared" si="10"/>
        <v/>
      </c>
      <c r="AC37" s="85" t="str">
        <f t="shared" si="11"/>
        <v/>
      </c>
      <c r="AD37" s="85" t="str">
        <f t="shared" si="12"/>
        <v/>
      </c>
      <c r="AF37" s="85" t="str">
        <f t="shared" si="13"/>
        <v/>
      </c>
      <c r="AG37" s="85" t="str">
        <f t="shared" si="14"/>
        <v/>
      </c>
      <c r="AH37" s="85" t="str">
        <f t="shared" si="15"/>
        <v/>
      </c>
      <c r="AJ37" s="85" t="str">
        <f t="shared" si="16"/>
        <v/>
      </c>
      <c r="AK37" s="85" t="str">
        <f t="shared" si="17"/>
        <v/>
      </c>
      <c r="AL37" s="85" t="str">
        <f t="shared" si="18"/>
        <v/>
      </c>
    </row>
    <row r="38" spans="2:38" ht="13">
      <c r="B38" s="127">
        <f t="shared" si="19"/>
        <v>24</v>
      </c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310" t="str">
        <f t="shared" si="0"/>
        <v/>
      </c>
      <c r="O38" s="38"/>
      <c r="P38" s="85" t="str">
        <f t="shared" si="1"/>
        <v/>
      </c>
      <c r="Q38" s="85" t="str">
        <f t="shared" si="2"/>
        <v/>
      </c>
      <c r="R38" s="85" t="str">
        <f t="shared" si="3"/>
        <v/>
      </c>
      <c r="S38" s="38"/>
      <c r="T38" s="85" t="str">
        <f t="shared" si="4"/>
        <v/>
      </c>
      <c r="U38" s="85" t="str">
        <f t="shared" si="5"/>
        <v/>
      </c>
      <c r="V38" s="85" t="str">
        <f t="shared" si="6"/>
        <v/>
      </c>
      <c r="W38" s="38"/>
      <c r="X38" s="85" t="str">
        <f t="shared" si="7"/>
        <v/>
      </c>
      <c r="Y38" s="85" t="str">
        <f t="shared" si="8"/>
        <v/>
      </c>
      <c r="Z38" s="85" t="str">
        <f t="shared" si="9"/>
        <v/>
      </c>
      <c r="AB38" s="85" t="str">
        <f t="shared" si="10"/>
        <v/>
      </c>
      <c r="AC38" s="85" t="str">
        <f t="shared" si="11"/>
        <v/>
      </c>
      <c r="AD38" s="85" t="str">
        <f t="shared" si="12"/>
        <v/>
      </c>
      <c r="AF38" s="85" t="str">
        <f t="shared" si="13"/>
        <v/>
      </c>
      <c r="AG38" s="85" t="str">
        <f t="shared" si="14"/>
        <v/>
      </c>
      <c r="AH38" s="85" t="str">
        <f t="shared" si="15"/>
        <v/>
      </c>
      <c r="AJ38" s="85" t="str">
        <f t="shared" si="16"/>
        <v/>
      </c>
      <c r="AK38" s="85" t="str">
        <f t="shared" si="17"/>
        <v/>
      </c>
      <c r="AL38" s="85" t="str">
        <f t="shared" si="18"/>
        <v/>
      </c>
    </row>
    <row r="39" spans="2:38" ht="13">
      <c r="B39" s="127">
        <f t="shared" si="19"/>
        <v>25</v>
      </c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310" t="str">
        <f t="shared" si="0"/>
        <v/>
      </c>
      <c r="O39" s="38"/>
      <c r="P39" s="85" t="str">
        <f t="shared" si="1"/>
        <v/>
      </c>
      <c r="Q39" s="85" t="str">
        <f t="shared" si="2"/>
        <v/>
      </c>
      <c r="R39" s="85" t="str">
        <f t="shared" si="3"/>
        <v/>
      </c>
      <c r="S39" s="38"/>
      <c r="T39" s="85" t="str">
        <f t="shared" si="4"/>
        <v/>
      </c>
      <c r="U39" s="85" t="str">
        <f t="shared" si="5"/>
        <v/>
      </c>
      <c r="V39" s="85" t="str">
        <f t="shared" si="6"/>
        <v/>
      </c>
      <c r="W39" s="38"/>
      <c r="X39" s="85" t="str">
        <f t="shared" si="7"/>
        <v/>
      </c>
      <c r="Y39" s="85" t="str">
        <f t="shared" si="8"/>
        <v/>
      </c>
      <c r="Z39" s="85" t="str">
        <f t="shared" si="9"/>
        <v/>
      </c>
      <c r="AB39" s="85" t="str">
        <f t="shared" si="10"/>
        <v/>
      </c>
      <c r="AC39" s="85" t="str">
        <f t="shared" si="11"/>
        <v/>
      </c>
      <c r="AD39" s="85" t="str">
        <f t="shared" si="12"/>
        <v/>
      </c>
      <c r="AF39" s="85" t="str">
        <f t="shared" si="13"/>
        <v/>
      </c>
      <c r="AG39" s="85" t="str">
        <f t="shared" si="14"/>
        <v/>
      </c>
      <c r="AH39" s="85" t="str">
        <f t="shared" si="15"/>
        <v/>
      </c>
      <c r="AJ39" s="85" t="str">
        <f t="shared" si="16"/>
        <v/>
      </c>
      <c r="AK39" s="85" t="str">
        <f t="shared" si="17"/>
        <v/>
      </c>
      <c r="AL39" s="85" t="str">
        <f t="shared" si="18"/>
        <v/>
      </c>
    </row>
    <row r="40" spans="2:38" ht="13">
      <c r="B40" s="127">
        <f t="shared" si="19"/>
        <v>26</v>
      </c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310" t="str">
        <f t="shared" si="0"/>
        <v/>
      </c>
      <c r="O40" s="38"/>
      <c r="P40" s="85" t="str">
        <f t="shared" si="1"/>
        <v/>
      </c>
      <c r="Q40" s="85" t="str">
        <f t="shared" si="2"/>
        <v/>
      </c>
      <c r="R40" s="85" t="str">
        <f t="shared" si="3"/>
        <v/>
      </c>
      <c r="S40" s="38"/>
      <c r="T40" s="85" t="str">
        <f t="shared" si="4"/>
        <v/>
      </c>
      <c r="U40" s="85" t="str">
        <f t="shared" si="5"/>
        <v/>
      </c>
      <c r="V40" s="85" t="str">
        <f t="shared" si="6"/>
        <v/>
      </c>
      <c r="W40" s="38"/>
      <c r="X40" s="85" t="str">
        <f t="shared" si="7"/>
        <v/>
      </c>
      <c r="Y40" s="85" t="str">
        <f t="shared" si="8"/>
        <v/>
      </c>
      <c r="Z40" s="85" t="str">
        <f t="shared" si="9"/>
        <v/>
      </c>
      <c r="AB40" s="85" t="str">
        <f t="shared" si="10"/>
        <v/>
      </c>
      <c r="AC40" s="85" t="str">
        <f t="shared" si="11"/>
        <v/>
      </c>
      <c r="AD40" s="85" t="str">
        <f t="shared" si="12"/>
        <v/>
      </c>
      <c r="AF40" s="85" t="str">
        <f t="shared" si="13"/>
        <v/>
      </c>
      <c r="AG40" s="85" t="str">
        <f t="shared" si="14"/>
        <v/>
      </c>
      <c r="AH40" s="85" t="str">
        <f t="shared" si="15"/>
        <v/>
      </c>
      <c r="AJ40" s="85" t="str">
        <f t="shared" si="16"/>
        <v/>
      </c>
      <c r="AK40" s="85" t="str">
        <f t="shared" si="17"/>
        <v/>
      </c>
      <c r="AL40" s="85" t="str">
        <f t="shared" si="18"/>
        <v/>
      </c>
    </row>
    <row r="41" spans="2:38" ht="13">
      <c r="B41" s="127">
        <f t="shared" si="19"/>
        <v>27</v>
      </c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310" t="str">
        <f t="shared" si="0"/>
        <v/>
      </c>
      <c r="O41" s="38"/>
      <c r="P41" s="85" t="str">
        <f t="shared" si="1"/>
        <v/>
      </c>
      <c r="Q41" s="85" t="str">
        <f t="shared" si="2"/>
        <v/>
      </c>
      <c r="R41" s="85" t="str">
        <f t="shared" si="3"/>
        <v/>
      </c>
      <c r="S41" s="38"/>
      <c r="T41" s="85" t="str">
        <f t="shared" si="4"/>
        <v/>
      </c>
      <c r="U41" s="85" t="str">
        <f t="shared" si="5"/>
        <v/>
      </c>
      <c r="V41" s="85" t="str">
        <f t="shared" si="6"/>
        <v/>
      </c>
      <c r="W41" s="38"/>
      <c r="X41" s="85" t="str">
        <f t="shared" si="7"/>
        <v/>
      </c>
      <c r="Y41" s="85" t="str">
        <f t="shared" si="8"/>
        <v/>
      </c>
      <c r="Z41" s="85" t="str">
        <f t="shared" si="9"/>
        <v/>
      </c>
      <c r="AB41" s="85" t="str">
        <f t="shared" si="10"/>
        <v/>
      </c>
      <c r="AC41" s="85" t="str">
        <f t="shared" si="11"/>
        <v/>
      </c>
      <c r="AD41" s="85" t="str">
        <f t="shared" si="12"/>
        <v/>
      </c>
      <c r="AF41" s="85" t="str">
        <f t="shared" si="13"/>
        <v/>
      </c>
      <c r="AG41" s="85" t="str">
        <f t="shared" si="14"/>
        <v/>
      </c>
      <c r="AH41" s="85" t="str">
        <f t="shared" si="15"/>
        <v/>
      </c>
      <c r="AJ41" s="85" t="str">
        <f t="shared" si="16"/>
        <v/>
      </c>
      <c r="AK41" s="85" t="str">
        <f t="shared" si="17"/>
        <v/>
      </c>
      <c r="AL41" s="85" t="str">
        <f t="shared" si="18"/>
        <v/>
      </c>
    </row>
    <row r="42" spans="2:38" ht="13">
      <c r="B42" s="127">
        <f t="shared" si="19"/>
        <v>28</v>
      </c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310" t="str">
        <f t="shared" si="0"/>
        <v/>
      </c>
      <c r="O42" s="38"/>
      <c r="P42" s="85" t="str">
        <f t="shared" si="1"/>
        <v/>
      </c>
      <c r="Q42" s="85" t="str">
        <f t="shared" si="2"/>
        <v/>
      </c>
      <c r="R42" s="85" t="str">
        <f t="shared" si="3"/>
        <v/>
      </c>
      <c r="S42" s="38"/>
      <c r="T42" s="85" t="str">
        <f t="shared" si="4"/>
        <v/>
      </c>
      <c r="U42" s="85" t="str">
        <f t="shared" si="5"/>
        <v/>
      </c>
      <c r="V42" s="85" t="str">
        <f t="shared" si="6"/>
        <v/>
      </c>
      <c r="W42" s="38"/>
      <c r="X42" s="85" t="str">
        <f t="shared" si="7"/>
        <v/>
      </c>
      <c r="Y42" s="85" t="str">
        <f t="shared" si="8"/>
        <v/>
      </c>
      <c r="Z42" s="85" t="str">
        <f t="shared" si="9"/>
        <v/>
      </c>
      <c r="AB42" s="85" t="str">
        <f t="shared" si="10"/>
        <v/>
      </c>
      <c r="AC42" s="85" t="str">
        <f t="shared" si="11"/>
        <v/>
      </c>
      <c r="AD42" s="85" t="str">
        <f t="shared" si="12"/>
        <v/>
      </c>
      <c r="AF42" s="85" t="str">
        <f t="shared" si="13"/>
        <v/>
      </c>
      <c r="AG42" s="85" t="str">
        <f t="shared" si="14"/>
        <v/>
      </c>
      <c r="AH42" s="85" t="str">
        <f t="shared" si="15"/>
        <v/>
      </c>
      <c r="AJ42" s="85" t="str">
        <f t="shared" si="16"/>
        <v/>
      </c>
      <c r="AK42" s="85" t="str">
        <f t="shared" si="17"/>
        <v/>
      </c>
      <c r="AL42" s="85" t="str">
        <f t="shared" si="18"/>
        <v/>
      </c>
    </row>
    <row r="43" spans="2:38" ht="13">
      <c r="B43" s="127">
        <f t="shared" si="19"/>
        <v>29</v>
      </c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310" t="str">
        <f t="shared" si="0"/>
        <v/>
      </c>
      <c r="O43" s="38"/>
      <c r="P43" s="85" t="str">
        <f t="shared" si="1"/>
        <v/>
      </c>
      <c r="Q43" s="85" t="str">
        <f t="shared" si="2"/>
        <v/>
      </c>
      <c r="R43" s="85" t="str">
        <f t="shared" si="3"/>
        <v/>
      </c>
      <c r="S43" s="38"/>
      <c r="T43" s="85" t="str">
        <f t="shared" si="4"/>
        <v/>
      </c>
      <c r="U43" s="85" t="str">
        <f t="shared" si="5"/>
        <v/>
      </c>
      <c r="V43" s="85" t="str">
        <f t="shared" si="6"/>
        <v/>
      </c>
      <c r="W43" s="38"/>
      <c r="X43" s="85" t="str">
        <f t="shared" si="7"/>
        <v/>
      </c>
      <c r="Y43" s="85" t="str">
        <f t="shared" si="8"/>
        <v/>
      </c>
      <c r="Z43" s="85" t="str">
        <f t="shared" si="9"/>
        <v/>
      </c>
      <c r="AB43" s="85" t="str">
        <f t="shared" si="10"/>
        <v/>
      </c>
      <c r="AC43" s="85" t="str">
        <f t="shared" si="11"/>
        <v/>
      </c>
      <c r="AD43" s="85" t="str">
        <f t="shared" si="12"/>
        <v/>
      </c>
      <c r="AF43" s="85" t="str">
        <f t="shared" si="13"/>
        <v/>
      </c>
      <c r="AG43" s="85" t="str">
        <f t="shared" si="14"/>
        <v/>
      </c>
      <c r="AH43" s="85" t="str">
        <f t="shared" si="15"/>
        <v/>
      </c>
      <c r="AJ43" s="85" t="str">
        <f t="shared" si="16"/>
        <v/>
      </c>
      <c r="AK43" s="85" t="str">
        <f t="shared" si="17"/>
        <v/>
      </c>
      <c r="AL43" s="85" t="str">
        <f t="shared" si="18"/>
        <v/>
      </c>
    </row>
    <row r="44" spans="2:38" ht="13">
      <c r="B44" s="127">
        <f t="shared" si="19"/>
        <v>30</v>
      </c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310" t="str">
        <f t="shared" si="0"/>
        <v/>
      </c>
      <c r="O44" s="38"/>
      <c r="P44" s="85" t="str">
        <f t="shared" si="1"/>
        <v/>
      </c>
      <c r="Q44" s="85" t="str">
        <f t="shared" si="2"/>
        <v/>
      </c>
      <c r="R44" s="85" t="str">
        <f t="shared" si="3"/>
        <v/>
      </c>
      <c r="S44" s="38"/>
      <c r="T44" s="85" t="str">
        <f t="shared" si="4"/>
        <v/>
      </c>
      <c r="U44" s="85" t="str">
        <f t="shared" si="5"/>
        <v/>
      </c>
      <c r="V44" s="85" t="str">
        <f t="shared" si="6"/>
        <v/>
      </c>
      <c r="W44" s="38"/>
      <c r="X44" s="85" t="str">
        <f t="shared" si="7"/>
        <v/>
      </c>
      <c r="Y44" s="85" t="str">
        <f t="shared" si="8"/>
        <v/>
      </c>
      <c r="Z44" s="85" t="str">
        <f t="shared" si="9"/>
        <v/>
      </c>
      <c r="AB44" s="85" t="str">
        <f t="shared" si="10"/>
        <v/>
      </c>
      <c r="AC44" s="85" t="str">
        <f t="shared" si="11"/>
        <v/>
      </c>
      <c r="AD44" s="85" t="str">
        <f t="shared" si="12"/>
        <v/>
      </c>
      <c r="AF44" s="85" t="str">
        <f t="shared" si="13"/>
        <v/>
      </c>
      <c r="AG44" s="85" t="str">
        <f t="shared" si="14"/>
        <v/>
      </c>
      <c r="AH44" s="85" t="str">
        <f t="shared" si="15"/>
        <v/>
      </c>
      <c r="AJ44" s="85" t="str">
        <f t="shared" si="16"/>
        <v/>
      </c>
      <c r="AK44" s="85" t="str">
        <f t="shared" si="17"/>
        <v/>
      </c>
      <c r="AL44" s="85" t="str">
        <f t="shared" si="18"/>
        <v/>
      </c>
    </row>
    <row r="45" spans="2:38" ht="13">
      <c r="B45" s="127">
        <f t="shared" si="19"/>
        <v>31</v>
      </c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310" t="str">
        <f t="shared" si="0"/>
        <v/>
      </c>
      <c r="O45" s="38"/>
      <c r="P45" s="85" t="str">
        <f t="shared" si="1"/>
        <v/>
      </c>
      <c r="Q45" s="85" t="str">
        <f t="shared" si="2"/>
        <v/>
      </c>
      <c r="R45" s="85" t="str">
        <f t="shared" si="3"/>
        <v/>
      </c>
      <c r="S45" s="38"/>
      <c r="T45" s="85" t="str">
        <f t="shared" si="4"/>
        <v/>
      </c>
      <c r="U45" s="85" t="str">
        <f t="shared" si="5"/>
        <v/>
      </c>
      <c r="V45" s="85" t="str">
        <f t="shared" si="6"/>
        <v/>
      </c>
      <c r="W45" s="38"/>
      <c r="X45" s="85" t="str">
        <f t="shared" si="7"/>
        <v/>
      </c>
      <c r="Y45" s="85" t="str">
        <f t="shared" si="8"/>
        <v/>
      </c>
      <c r="Z45" s="85" t="str">
        <f t="shared" si="9"/>
        <v/>
      </c>
      <c r="AB45" s="85" t="str">
        <f t="shared" si="10"/>
        <v/>
      </c>
      <c r="AC45" s="85" t="str">
        <f t="shared" si="11"/>
        <v/>
      </c>
      <c r="AD45" s="85" t="str">
        <f t="shared" si="12"/>
        <v/>
      </c>
      <c r="AF45" s="85" t="str">
        <f t="shared" si="13"/>
        <v/>
      </c>
      <c r="AG45" s="85" t="str">
        <f t="shared" si="14"/>
        <v/>
      </c>
      <c r="AH45" s="85" t="str">
        <f t="shared" si="15"/>
        <v/>
      </c>
      <c r="AJ45" s="85" t="str">
        <f t="shared" si="16"/>
        <v/>
      </c>
      <c r="AK45" s="85" t="str">
        <f t="shared" si="17"/>
        <v/>
      </c>
      <c r="AL45" s="85" t="str">
        <f t="shared" si="18"/>
        <v/>
      </c>
    </row>
    <row r="46" spans="2:38" ht="13">
      <c r="B46" s="127">
        <f t="shared" si="19"/>
        <v>32</v>
      </c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310" t="str">
        <f t="shared" si="0"/>
        <v/>
      </c>
      <c r="O46" s="38"/>
      <c r="P46" s="85" t="str">
        <f t="shared" si="1"/>
        <v/>
      </c>
      <c r="Q46" s="85" t="str">
        <f t="shared" si="2"/>
        <v/>
      </c>
      <c r="R46" s="85" t="str">
        <f t="shared" si="3"/>
        <v/>
      </c>
      <c r="S46" s="38"/>
      <c r="T46" s="85" t="str">
        <f t="shared" si="4"/>
        <v/>
      </c>
      <c r="U46" s="85" t="str">
        <f t="shared" si="5"/>
        <v/>
      </c>
      <c r="V46" s="85" t="str">
        <f t="shared" si="6"/>
        <v/>
      </c>
      <c r="W46" s="38"/>
      <c r="X46" s="85" t="str">
        <f t="shared" si="7"/>
        <v/>
      </c>
      <c r="Y46" s="85" t="str">
        <f t="shared" si="8"/>
        <v/>
      </c>
      <c r="Z46" s="85" t="str">
        <f t="shared" si="9"/>
        <v/>
      </c>
      <c r="AB46" s="85" t="str">
        <f t="shared" si="10"/>
        <v/>
      </c>
      <c r="AC46" s="85" t="str">
        <f t="shared" si="11"/>
        <v/>
      </c>
      <c r="AD46" s="85" t="str">
        <f t="shared" si="12"/>
        <v/>
      </c>
      <c r="AF46" s="85" t="str">
        <f t="shared" si="13"/>
        <v/>
      </c>
      <c r="AG46" s="85" t="str">
        <f t="shared" si="14"/>
        <v/>
      </c>
      <c r="AH46" s="85" t="str">
        <f t="shared" si="15"/>
        <v/>
      </c>
      <c r="AJ46" s="85" t="str">
        <f t="shared" si="16"/>
        <v/>
      </c>
      <c r="AK46" s="85" t="str">
        <f t="shared" si="17"/>
        <v/>
      </c>
      <c r="AL46" s="85" t="str">
        <f t="shared" si="18"/>
        <v/>
      </c>
    </row>
    <row r="47" spans="2:38" ht="13">
      <c r="B47" s="127">
        <f t="shared" si="19"/>
        <v>33</v>
      </c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310" t="str">
        <f t="shared" si="0"/>
        <v/>
      </c>
      <c r="O47" s="38"/>
      <c r="P47" s="85" t="str">
        <f t="shared" si="1"/>
        <v/>
      </c>
      <c r="Q47" s="85" t="str">
        <f t="shared" si="2"/>
        <v/>
      </c>
      <c r="R47" s="85" t="str">
        <f t="shared" si="3"/>
        <v/>
      </c>
      <c r="S47" s="38"/>
      <c r="T47" s="85" t="str">
        <f t="shared" si="4"/>
        <v/>
      </c>
      <c r="U47" s="85" t="str">
        <f t="shared" si="5"/>
        <v/>
      </c>
      <c r="V47" s="85" t="str">
        <f t="shared" si="6"/>
        <v/>
      </c>
      <c r="W47" s="38"/>
      <c r="X47" s="85" t="str">
        <f t="shared" si="7"/>
        <v/>
      </c>
      <c r="Y47" s="85" t="str">
        <f t="shared" si="8"/>
        <v/>
      </c>
      <c r="Z47" s="85" t="str">
        <f t="shared" si="9"/>
        <v/>
      </c>
      <c r="AB47" s="85" t="str">
        <f t="shared" si="10"/>
        <v/>
      </c>
      <c r="AC47" s="85" t="str">
        <f t="shared" si="11"/>
        <v/>
      </c>
      <c r="AD47" s="85" t="str">
        <f t="shared" si="12"/>
        <v/>
      </c>
      <c r="AF47" s="85" t="str">
        <f t="shared" si="13"/>
        <v/>
      </c>
      <c r="AG47" s="85" t="str">
        <f t="shared" si="14"/>
        <v/>
      </c>
      <c r="AH47" s="85" t="str">
        <f t="shared" si="15"/>
        <v/>
      </c>
      <c r="AJ47" s="85" t="str">
        <f t="shared" si="16"/>
        <v/>
      </c>
      <c r="AK47" s="85" t="str">
        <f t="shared" si="17"/>
        <v/>
      </c>
      <c r="AL47" s="85" t="str">
        <f t="shared" si="18"/>
        <v/>
      </c>
    </row>
    <row r="48" spans="2:38" ht="13">
      <c r="B48" s="127">
        <f t="shared" si="19"/>
        <v>34</v>
      </c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310" t="str">
        <f t="shared" si="0"/>
        <v/>
      </c>
      <c r="O48" s="38"/>
      <c r="P48" s="85" t="str">
        <f t="shared" si="1"/>
        <v/>
      </c>
      <c r="Q48" s="85" t="str">
        <f t="shared" si="2"/>
        <v/>
      </c>
      <c r="R48" s="85" t="str">
        <f t="shared" si="3"/>
        <v/>
      </c>
      <c r="S48" s="38"/>
      <c r="T48" s="85" t="str">
        <f t="shared" si="4"/>
        <v/>
      </c>
      <c r="U48" s="85" t="str">
        <f t="shared" si="5"/>
        <v/>
      </c>
      <c r="V48" s="85" t="str">
        <f t="shared" si="6"/>
        <v/>
      </c>
      <c r="W48" s="38"/>
      <c r="X48" s="85" t="str">
        <f t="shared" si="7"/>
        <v/>
      </c>
      <c r="Y48" s="85" t="str">
        <f t="shared" si="8"/>
        <v/>
      </c>
      <c r="Z48" s="85" t="str">
        <f t="shared" si="9"/>
        <v/>
      </c>
      <c r="AB48" s="85" t="str">
        <f t="shared" si="10"/>
        <v/>
      </c>
      <c r="AC48" s="85" t="str">
        <f t="shared" si="11"/>
        <v/>
      </c>
      <c r="AD48" s="85" t="str">
        <f t="shared" si="12"/>
        <v/>
      </c>
      <c r="AF48" s="85" t="str">
        <f t="shared" si="13"/>
        <v/>
      </c>
      <c r="AG48" s="85" t="str">
        <f t="shared" si="14"/>
        <v/>
      </c>
      <c r="AH48" s="85" t="str">
        <f t="shared" si="15"/>
        <v/>
      </c>
      <c r="AJ48" s="85" t="str">
        <f t="shared" si="16"/>
        <v/>
      </c>
      <c r="AK48" s="85" t="str">
        <f t="shared" si="17"/>
        <v/>
      </c>
      <c r="AL48" s="85" t="str">
        <f t="shared" si="18"/>
        <v/>
      </c>
    </row>
    <row r="49" spans="2:38" ht="13">
      <c r="B49" s="127">
        <f t="shared" si="19"/>
        <v>35</v>
      </c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310" t="str">
        <f t="shared" si="0"/>
        <v/>
      </c>
      <c r="O49" s="38"/>
      <c r="P49" s="85" t="str">
        <f t="shared" si="1"/>
        <v/>
      </c>
      <c r="Q49" s="85" t="str">
        <f t="shared" si="2"/>
        <v/>
      </c>
      <c r="R49" s="85" t="str">
        <f t="shared" si="3"/>
        <v/>
      </c>
      <c r="S49" s="38"/>
      <c r="T49" s="85" t="str">
        <f t="shared" si="4"/>
        <v/>
      </c>
      <c r="U49" s="85" t="str">
        <f t="shared" si="5"/>
        <v/>
      </c>
      <c r="V49" s="85" t="str">
        <f t="shared" si="6"/>
        <v/>
      </c>
      <c r="W49" s="38"/>
      <c r="X49" s="85" t="str">
        <f t="shared" si="7"/>
        <v/>
      </c>
      <c r="Y49" s="85" t="str">
        <f t="shared" si="8"/>
        <v/>
      </c>
      <c r="Z49" s="85" t="str">
        <f t="shared" si="9"/>
        <v/>
      </c>
      <c r="AB49" s="85" t="str">
        <f t="shared" si="10"/>
        <v/>
      </c>
      <c r="AC49" s="85" t="str">
        <f t="shared" si="11"/>
        <v/>
      </c>
      <c r="AD49" s="85" t="str">
        <f t="shared" si="12"/>
        <v/>
      </c>
      <c r="AF49" s="85" t="str">
        <f t="shared" si="13"/>
        <v/>
      </c>
      <c r="AG49" s="85" t="str">
        <f t="shared" si="14"/>
        <v/>
      </c>
      <c r="AH49" s="85" t="str">
        <f t="shared" si="15"/>
        <v/>
      </c>
      <c r="AJ49" s="85" t="str">
        <f t="shared" si="16"/>
        <v/>
      </c>
      <c r="AK49" s="85" t="str">
        <f t="shared" si="17"/>
        <v/>
      </c>
      <c r="AL49" s="85" t="str">
        <f t="shared" si="18"/>
        <v/>
      </c>
    </row>
    <row r="50" spans="2:38" ht="13">
      <c r="B50" s="127">
        <f t="shared" si="19"/>
        <v>36</v>
      </c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310" t="str">
        <f t="shared" si="0"/>
        <v/>
      </c>
      <c r="O50" s="38"/>
      <c r="P50" s="85" t="str">
        <f t="shared" si="1"/>
        <v/>
      </c>
      <c r="Q50" s="85" t="str">
        <f t="shared" si="2"/>
        <v/>
      </c>
      <c r="R50" s="85" t="str">
        <f t="shared" si="3"/>
        <v/>
      </c>
      <c r="S50" s="38"/>
      <c r="T50" s="85" t="str">
        <f t="shared" si="4"/>
        <v/>
      </c>
      <c r="U50" s="85" t="str">
        <f t="shared" si="5"/>
        <v/>
      </c>
      <c r="V50" s="85" t="str">
        <f t="shared" si="6"/>
        <v/>
      </c>
      <c r="W50" s="38"/>
      <c r="X50" s="85" t="str">
        <f t="shared" si="7"/>
        <v/>
      </c>
      <c r="Y50" s="85" t="str">
        <f t="shared" si="8"/>
        <v/>
      </c>
      <c r="Z50" s="85" t="str">
        <f t="shared" si="9"/>
        <v/>
      </c>
      <c r="AB50" s="85" t="str">
        <f t="shared" si="10"/>
        <v/>
      </c>
      <c r="AC50" s="85" t="str">
        <f t="shared" si="11"/>
        <v/>
      </c>
      <c r="AD50" s="85" t="str">
        <f t="shared" si="12"/>
        <v/>
      </c>
      <c r="AF50" s="85" t="str">
        <f t="shared" si="13"/>
        <v/>
      </c>
      <c r="AG50" s="85" t="str">
        <f t="shared" si="14"/>
        <v/>
      </c>
      <c r="AH50" s="85" t="str">
        <f t="shared" si="15"/>
        <v/>
      </c>
      <c r="AJ50" s="85" t="str">
        <f t="shared" si="16"/>
        <v/>
      </c>
      <c r="AK50" s="85" t="str">
        <f t="shared" si="17"/>
        <v/>
      </c>
      <c r="AL50" s="85" t="str">
        <f t="shared" si="18"/>
        <v/>
      </c>
    </row>
    <row r="51" spans="2:38" ht="13">
      <c r="B51" s="127">
        <f t="shared" si="19"/>
        <v>37</v>
      </c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310" t="str">
        <f t="shared" si="0"/>
        <v/>
      </c>
      <c r="O51" s="38"/>
      <c r="P51" s="85" t="str">
        <f t="shared" si="1"/>
        <v/>
      </c>
      <c r="Q51" s="85" t="str">
        <f t="shared" si="2"/>
        <v/>
      </c>
      <c r="R51" s="85" t="str">
        <f t="shared" si="3"/>
        <v/>
      </c>
      <c r="S51" s="38"/>
      <c r="T51" s="85" t="str">
        <f t="shared" si="4"/>
        <v/>
      </c>
      <c r="U51" s="85" t="str">
        <f t="shared" si="5"/>
        <v/>
      </c>
      <c r="V51" s="85" t="str">
        <f t="shared" si="6"/>
        <v/>
      </c>
      <c r="W51" s="38"/>
      <c r="X51" s="85" t="str">
        <f t="shared" si="7"/>
        <v/>
      </c>
      <c r="Y51" s="85" t="str">
        <f t="shared" si="8"/>
        <v/>
      </c>
      <c r="Z51" s="85" t="str">
        <f t="shared" si="9"/>
        <v/>
      </c>
      <c r="AB51" s="85" t="str">
        <f t="shared" si="10"/>
        <v/>
      </c>
      <c r="AC51" s="85" t="str">
        <f t="shared" si="11"/>
        <v/>
      </c>
      <c r="AD51" s="85" t="str">
        <f t="shared" si="12"/>
        <v/>
      </c>
      <c r="AF51" s="85" t="str">
        <f t="shared" si="13"/>
        <v/>
      </c>
      <c r="AG51" s="85" t="str">
        <f t="shared" si="14"/>
        <v/>
      </c>
      <c r="AH51" s="85" t="str">
        <f t="shared" si="15"/>
        <v/>
      </c>
      <c r="AJ51" s="85" t="str">
        <f t="shared" si="16"/>
        <v/>
      </c>
      <c r="AK51" s="85" t="str">
        <f t="shared" si="17"/>
        <v/>
      </c>
      <c r="AL51" s="85" t="str">
        <f t="shared" si="18"/>
        <v/>
      </c>
    </row>
    <row r="52" spans="2:38" ht="13">
      <c r="B52" s="127">
        <f t="shared" si="19"/>
        <v>38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310" t="str">
        <f t="shared" si="0"/>
        <v/>
      </c>
      <c r="O52" s="38"/>
      <c r="P52" s="85" t="str">
        <f t="shared" si="1"/>
        <v/>
      </c>
      <c r="Q52" s="85" t="str">
        <f t="shared" si="2"/>
        <v/>
      </c>
      <c r="R52" s="85" t="str">
        <f t="shared" si="3"/>
        <v/>
      </c>
      <c r="S52" s="38"/>
      <c r="T52" s="85" t="str">
        <f t="shared" si="4"/>
        <v/>
      </c>
      <c r="U52" s="85" t="str">
        <f t="shared" si="5"/>
        <v/>
      </c>
      <c r="V52" s="85" t="str">
        <f t="shared" si="6"/>
        <v/>
      </c>
      <c r="W52" s="38"/>
      <c r="X52" s="85" t="str">
        <f t="shared" si="7"/>
        <v/>
      </c>
      <c r="Y52" s="85" t="str">
        <f t="shared" si="8"/>
        <v/>
      </c>
      <c r="Z52" s="85" t="str">
        <f t="shared" si="9"/>
        <v/>
      </c>
      <c r="AB52" s="85" t="str">
        <f t="shared" si="10"/>
        <v/>
      </c>
      <c r="AC52" s="85" t="str">
        <f t="shared" si="11"/>
        <v/>
      </c>
      <c r="AD52" s="85" t="str">
        <f t="shared" si="12"/>
        <v/>
      </c>
      <c r="AF52" s="85" t="str">
        <f t="shared" si="13"/>
        <v/>
      </c>
      <c r="AG52" s="85" t="str">
        <f t="shared" si="14"/>
        <v/>
      </c>
      <c r="AH52" s="85" t="str">
        <f t="shared" si="15"/>
        <v/>
      </c>
      <c r="AJ52" s="85" t="str">
        <f t="shared" si="16"/>
        <v/>
      </c>
      <c r="AK52" s="85" t="str">
        <f t="shared" si="17"/>
        <v/>
      </c>
      <c r="AL52" s="85" t="str">
        <f t="shared" si="18"/>
        <v/>
      </c>
    </row>
    <row r="53" spans="2:38" ht="13">
      <c r="B53" s="127">
        <f t="shared" si="19"/>
        <v>39</v>
      </c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310" t="str">
        <f t="shared" si="0"/>
        <v/>
      </c>
      <c r="O53" s="38"/>
      <c r="P53" s="85" t="str">
        <f t="shared" si="1"/>
        <v/>
      </c>
      <c r="Q53" s="85" t="str">
        <f t="shared" si="2"/>
        <v/>
      </c>
      <c r="R53" s="85" t="str">
        <f t="shared" si="3"/>
        <v/>
      </c>
      <c r="S53" s="38"/>
      <c r="T53" s="85" t="str">
        <f t="shared" si="4"/>
        <v/>
      </c>
      <c r="U53" s="85" t="str">
        <f t="shared" si="5"/>
        <v/>
      </c>
      <c r="V53" s="85" t="str">
        <f t="shared" si="6"/>
        <v/>
      </c>
      <c r="W53" s="38"/>
      <c r="X53" s="85" t="str">
        <f t="shared" si="7"/>
        <v/>
      </c>
      <c r="Y53" s="85" t="str">
        <f t="shared" si="8"/>
        <v/>
      </c>
      <c r="Z53" s="85" t="str">
        <f t="shared" si="9"/>
        <v/>
      </c>
      <c r="AB53" s="85" t="str">
        <f t="shared" si="10"/>
        <v/>
      </c>
      <c r="AC53" s="85" t="str">
        <f t="shared" si="11"/>
        <v/>
      </c>
      <c r="AD53" s="85" t="str">
        <f t="shared" si="12"/>
        <v/>
      </c>
      <c r="AF53" s="85" t="str">
        <f t="shared" si="13"/>
        <v/>
      </c>
      <c r="AG53" s="85" t="str">
        <f t="shared" si="14"/>
        <v/>
      </c>
      <c r="AH53" s="85" t="str">
        <f t="shared" si="15"/>
        <v/>
      </c>
      <c r="AJ53" s="85" t="str">
        <f t="shared" si="16"/>
        <v/>
      </c>
      <c r="AK53" s="85" t="str">
        <f t="shared" si="17"/>
        <v/>
      </c>
      <c r="AL53" s="85" t="str">
        <f t="shared" si="18"/>
        <v/>
      </c>
    </row>
    <row r="54" spans="2:38" ht="13">
      <c r="B54" s="127">
        <f t="shared" si="19"/>
        <v>40</v>
      </c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310" t="str">
        <f t="shared" si="0"/>
        <v/>
      </c>
      <c r="O54" s="38"/>
      <c r="P54" s="85" t="str">
        <f t="shared" si="1"/>
        <v/>
      </c>
      <c r="Q54" s="85" t="str">
        <f t="shared" si="2"/>
        <v/>
      </c>
      <c r="R54" s="85" t="str">
        <f t="shared" si="3"/>
        <v/>
      </c>
      <c r="S54" s="38"/>
      <c r="T54" s="85" t="str">
        <f t="shared" si="4"/>
        <v/>
      </c>
      <c r="U54" s="85" t="str">
        <f t="shared" si="5"/>
        <v/>
      </c>
      <c r="V54" s="85" t="str">
        <f t="shared" si="6"/>
        <v/>
      </c>
      <c r="W54" s="38"/>
      <c r="X54" s="85" t="str">
        <f t="shared" si="7"/>
        <v/>
      </c>
      <c r="Y54" s="85" t="str">
        <f t="shared" si="8"/>
        <v/>
      </c>
      <c r="Z54" s="85" t="str">
        <f t="shared" si="9"/>
        <v/>
      </c>
      <c r="AB54" s="85" t="str">
        <f t="shared" si="10"/>
        <v/>
      </c>
      <c r="AC54" s="85" t="str">
        <f t="shared" si="11"/>
        <v/>
      </c>
      <c r="AD54" s="85" t="str">
        <f t="shared" si="12"/>
        <v/>
      </c>
      <c r="AF54" s="85" t="str">
        <f t="shared" si="13"/>
        <v/>
      </c>
      <c r="AG54" s="85" t="str">
        <f t="shared" si="14"/>
        <v/>
      </c>
      <c r="AH54" s="85" t="str">
        <f t="shared" si="15"/>
        <v/>
      </c>
      <c r="AJ54" s="85" t="str">
        <f t="shared" si="16"/>
        <v/>
      </c>
      <c r="AK54" s="85" t="str">
        <f t="shared" si="17"/>
        <v/>
      </c>
      <c r="AL54" s="85" t="str">
        <f t="shared" si="18"/>
        <v/>
      </c>
    </row>
    <row r="55" spans="2:38" ht="13">
      <c r="B55" s="127">
        <f>B54+1</f>
        <v>41</v>
      </c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310" t="str">
        <f t="shared" ref="N55:N64" si="20">IF(C55&lt;&gt;"",IF(SUM(C55:K55)=9,"+",IF(SUM(C55:K55)=0,"-","x")),"")</f>
        <v/>
      </c>
      <c r="O55" s="38"/>
      <c r="P55" s="85" t="str">
        <f t="shared" ref="P55:P64" si="21">IF(C55&lt;&gt;"",IF(AND(C55=0,F55=0),"a",IF(AND(C55=1,F55=0),"b",IF(AND(C55=0,F55=1),"c","d"))),"")</f>
        <v/>
      </c>
      <c r="Q55" s="85" t="str">
        <f t="shared" ref="Q55:Q64" si="22">IF(D55&lt;&gt;"",IF(AND(D55=0,G55=0),"a",IF(AND(D55=1,G55=0),"b",IF(AND(D55=0,G55=1),"c","d"))),"")</f>
        <v/>
      </c>
      <c r="R55" s="85" t="str">
        <f t="shared" ref="R55:R64" si="23">IF(E55&lt;&gt;"",IF(AND(E55=0,H55=0),"a",IF(AND(E55=1,H55=0),"b",IF(AND(E55=0,H55=1),"c","d"))),"")</f>
        <v/>
      </c>
      <c r="S55" s="38"/>
      <c r="T55" s="85" t="str">
        <f t="shared" ref="T55:T64" si="24">IF(F55&lt;&gt;"",IF(AND(F55=0,I55=0),"a",IF(AND(F55=1,I55=0),"b",IF(AND(F55=0,I55=1),"c","d"))),"")</f>
        <v/>
      </c>
      <c r="U55" s="85" t="str">
        <f t="shared" ref="U55:U64" si="25">IF(G55&lt;&gt;"",IF(AND(G55=0,J55=0),"a",IF(AND(G55=1,J55=0),"b",IF(AND(G55=0,J55=1),"c","d"))),"")</f>
        <v/>
      </c>
      <c r="V55" s="85" t="str">
        <f t="shared" ref="V55:V64" si="26">IF(H55&lt;&gt;"",IF(AND(H55=0,K55=0),"a",IF(AND(H55=1,K55=0),"b",IF(AND(H55=0,K55=1),"c","d"))),"")</f>
        <v/>
      </c>
      <c r="W55" s="38"/>
      <c r="X55" s="85" t="str">
        <f t="shared" ref="X55:X64" si="27">IF(C55&lt;&gt;"",IF(AND(C55=0,I55=0),"a",IF(AND(C55=1,I55=0),"b",IF(AND(C55=0,I55=1),"c","d"))),"")</f>
        <v/>
      </c>
      <c r="Y55" s="85" t="str">
        <f t="shared" ref="Y55:Y64" si="28">IF(D55&lt;&gt;"",IF(AND(D55=0,J55=0),"a",IF(AND(D55=1,J55=0),"b",IF(AND(D55=0,J55=1),"c","d"))),"")</f>
        <v/>
      </c>
      <c r="Z55" s="85" t="str">
        <f t="shared" ref="Z55:Z64" si="29">IF(E55&lt;&gt;"",IF(AND(E55=0,K55=0),"a",IF(AND(E55=1,K55=0),"b",IF(AND(E55=0,K55=1),"c","d"))),"")</f>
        <v/>
      </c>
      <c r="AB55" s="85" t="str">
        <f t="shared" ref="AB55:AB64" si="30">IF(C55&lt;&gt;"",IF(AND(C55=0,$L55=0),"a",IF(AND(C55=1,$L55=0),"b",IF(AND(C55=0,$L55=1),"c","d"))),"")</f>
        <v/>
      </c>
      <c r="AC55" s="85" t="str">
        <f t="shared" ref="AC55:AC64" si="31">IF(D55&lt;&gt;"",IF(AND(D55=0,$L55=0),"a",IF(AND(D55=1,$L55=0),"b",IF(AND(D55=0,$L55=1),"c","d"))),"")</f>
        <v/>
      </c>
      <c r="AD55" s="85" t="str">
        <f t="shared" ref="AD55:AD64" si="32">IF(E55&lt;&gt;"",IF(AND(E55=0,$L55=0),"a",IF(AND(E55=1,$L55=0),"b",IF(AND(E55=0,$L55=1),"c","d"))),"")</f>
        <v/>
      </c>
      <c r="AF55" s="85" t="str">
        <f t="shared" ref="AF55:AF64" si="33">IF(G55&lt;&gt;"",IF(AND(F55=0,$L55=0),"a",IF(AND(F55=1,$L55=0),"b",IF(AND(F55=0,$L55=1),"c","d"))),"")</f>
        <v/>
      </c>
      <c r="AG55" s="85" t="str">
        <f t="shared" ref="AG55:AG64" si="34">IF(H55&lt;&gt;"",IF(AND(G55=0,$L55=0),"a",IF(AND(G55=1,$L55=0),"b",IF(AND(G55=0,$L55=1),"c","d"))),"")</f>
        <v/>
      </c>
      <c r="AH55" s="85" t="str">
        <f t="shared" ref="AH55:AH64" si="35">IF(I55&lt;&gt;"",IF(AND(H55=0,$L55=0),"a",IF(AND(H55=1,$L55=0),"b",IF(AND(H55=0,$L55=1),"c","d"))),"")</f>
        <v/>
      </c>
      <c r="AJ55" s="85" t="str">
        <f t="shared" ref="AJ55:AJ64" si="36">IF(K55&lt;&gt;"",IF(AND(I55=0,$L55=0),"a",IF(AND(I55=1,$L55=0),"b",IF(AND(I55=0,$L55=1),"c","d"))),"")</f>
        <v/>
      </c>
      <c r="AK55" s="85" t="str">
        <f t="shared" ref="AK55:AK64" si="37">IF(L55&lt;&gt;"",IF(AND(J55=0,$L55=0),"a",IF(AND(J55=1,$L55=0),"b",IF(AND(J55=0,$L55=1),"c","d"))),"")</f>
        <v/>
      </c>
      <c r="AL55" s="85" t="str">
        <f t="shared" ref="AL55:AL64" si="38">IF(M55&lt;&gt;"",IF(AND(K55=0,$L55=0),"a",IF(AND(K55=1,$L55=0),"b",IF(AND(K55=0,$L55=1),"c","d"))),"")</f>
        <v/>
      </c>
    </row>
    <row r="56" spans="2:38" ht="13">
      <c r="B56" s="127">
        <f t="shared" ref="B56:B64" si="39">B55+1</f>
        <v>42</v>
      </c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310" t="str">
        <f t="shared" si="20"/>
        <v/>
      </c>
      <c r="O56" s="38"/>
      <c r="P56" s="85" t="str">
        <f t="shared" si="21"/>
        <v/>
      </c>
      <c r="Q56" s="85" t="str">
        <f t="shared" si="22"/>
        <v/>
      </c>
      <c r="R56" s="85" t="str">
        <f t="shared" si="23"/>
        <v/>
      </c>
      <c r="S56" s="38"/>
      <c r="T56" s="85" t="str">
        <f t="shared" si="24"/>
        <v/>
      </c>
      <c r="U56" s="85" t="str">
        <f t="shared" si="25"/>
        <v/>
      </c>
      <c r="V56" s="85" t="str">
        <f t="shared" si="26"/>
        <v/>
      </c>
      <c r="W56" s="38"/>
      <c r="X56" s="85" t="str">
        <f t="shared" si="27"/>
        <v/>
      </c>
      <c r="Y56" s="85" t="str">
        <f t="shared" si="28"/>
        <v/>
      </c>
      <c r="Z56" s="85" t="str">
        <f t="shared" si="29"/>
        <v/>
      </c>
      <c r="AB56" s="85" t="str">
        <f t="shared" si="30"/>
        <v/>
      </c>
      <c r="AC56" s="85" t="str">
        <f t="shared" si="31"/>
        <v/>
      </c>
      <c r="AD56" s="85" t="str">
        <f t="shared" si="32"/>
        <v/>
      </c>
      <c r="AF56" s="85" t="str">
        <f t="shared" si="33"/>
        <v/>
      </c>
      <c r="AG56" s="85" t="str">
        <f t="shared" si="34"/>
        <v/>
      </c>
      <c r="AH56" s="85" t="str">
        <f t="shared" si="35"/>
        <v/>
      </c>
      <c r="AJ56" s="85" t="str">
        <f t="shared" si="36"/>
        <v/>
      </c>
      <c r="AK56" s="85" t="str">
        <f t="shared" si="37"/>
        <v/>
      </c>
      <c r="AL56" s="85" t="str">
        <f t="shared" si="38"/>
        <v/>
      </c>
    </row>
    <row r="57" spans="2:38" ht="13">
      <c r="B57" s="127">
        <f t="shared" si="39"/>
        <v>43</v>
      </c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310" t="str">
        <f t="shared" si="20"/>
        <v/>
      </c>
      <c r="O57" s="38"/>
      <c r="P57" s="85" t="str">
        <f t="shared" si="21"/>
        <v/>
      </c>
      <c r="Q57" s="85" t="str">
        <f t="shared" si="22"/>
        <v/>
      </c>
      <c r="R57" s="85" t="str">
        <f t="shared" si="23"/>
        <v/>
      </c>
      <c r="S57" s="38"/>
      <c r="T57" s="85" t="str">
        <f t="shared" si="24"/>
        <v/>
      </c>
      <c r="U57" s="85" t="str">
        <f t="shared" si="25"/>
        <v/>
      </c>
      <c r="V57" s="85" t="str">
        <f t="shared" si="26"/>
        <v/>
      </c>
      <c r="W57" s="38"/>
      <c r="X57" s="85" t="str">
        <f t="shared" si="27"/>
        <v/>
      </c>
      <c r="Y57" s="85" t="str">
        <f t="shared" si="28"/>
        <v/>
      </c>
      <c r="Z57" s="85" t="str">
        <f t="shared" si="29"/>
        <v/>
      </c>
      <c r="AB57" s="85" t="str">
        <f t="shared" si="30"/>
        <v/>
      </c>
      <c r="AC57" s="85" t="str">
        <f t="shared" si="31"/>
        <v/>
      </c>
      <c r="AD57" s="85" t="str">
        <f t="shared" si="32"/>
        <v/>
      </c>
      <c r="AF57" s="85" t="str">
        <f t="shared" si="33"/>
        <v/>
      </c>
      <c r="AG57" s="85" t="str">
        <f t="shared" si="34"/>
        <v/>
      </c>
      <c r="AH57" s="85" t="str">
        <f t="shared" si="35"/>
        <v/>
      </c>
      <c r="AJ57" s="85" t="str">
        <f t="shared" si="36"/>
        <v/>
      </c>
      <c r="AK57" s="85" t="str">
        <f t="shared" si="37"/>
        <v/>
      </c>
      <c r="AL57" s="85" t="str">
        <f t="shared" si="38"/>
        <v/>
      </c>
    </row>
    <row r="58" spans="2:38" ht="13">
      <c r="B58" s="127">
        <f t="shared" si="39"/>
        <v>44</v>
      </c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310" t="str">
        <f t="shared" si="20"/>
        <v/>
      </c>
      <c r="O58" s="38"/>
      <c r="P58" s="85" t="str">
        <f t="shared" si="21"/>
        <v/>
      </c>
      <c r="Q58" s="85" t="str">
        <f t="shared" si="22"/>
        <v/>
      </c>
      <c r="R58" s="85" t="str">
        <f t="shared" si="23"/>
        <v/>
      </c>
      <c r="S58" s="38"/>
      <c r="T58" s="85" t="str">
        <f t="shared" si="24"/>
        <v/>
      </c>
      <c r="U58" s="85" t="str">
        <f t="shared" si="25"/>
        <v/>
      </c>
      <c r="V58" s="85" t="str">
        <f t="shared" si="26"/>
        <v/>
      </c>
      <c r="W58" s="38"/>
      <c r="X58" s="85" t="str">
        <f t="shared" si="27"/>
        <v/>
      </c>
      <c r="Y58" s="85" t="str">
        <f t="shared" si="28"/>
        <v/>
      </c>
      <c r="Z58" s="85" t="str">
        <f t="shared" si="29"/>
        <v/>
      </c>
      <c r="AB58" s="85" t="str">
        <f t="shared" si="30"/>
        <v/>
      </c>
      <c r="AC58" s="85" t="str">
        <f t="shared" si="31"/>
        <v/>
      </c>
      <c r="AD58" s="85" t="str">
        <f t="shared" si="32"/>
        <v/>
      </c>
      <c r="AF58" s="85" t="str">
        <f t="shared" si="33"/>
        <v/>
      </c>
      <c r="AG58" s="85" t="str">
        <f t="shared" si="34"/>
        <v/>
      </c>
      <c r="AH58" s="85" t="str">
        <f t="shared" si="35"/>
        <v/>
      </c>
      <c r="AJ58" s="85" t="str">
        <f t="shared" si="36"/>
        <v/>
      </c>
      <c r="AK58" s="85" t="str">
        <f t="shared" si="37"/>
        <v/>
      </c>
      <c r="AL58" s="85" t="str">
        <f t="shared" si="38"/>
        <v/>
      </c>
    </row>
    <row r="59" spans="2:38" ht="13">
      <c r="B59" s="127">
        <f t="shared" si="39"/>
        <v>45</v>
      </c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310" t="str">
        <f t="shared" si="20"/>
        <v/>
      </c>
      <c r="O59" s="38"/>
      <c r="P59" s="85" t="str">
        <f t="shared" si="21"/>
        <v/>
      </c>
      <c r="Q59" s="85" t="str">
        <f t="shared" si="22"/>
        <v/>
      </c>
      <c r="R59" s="85" t="str">
        <f t="shared" si="23"/>
        <v/>
      </c>
      <c r="S59" s="38"/>
      <c r="T59" s="85" t="str">
        <f t="shared" si="24"/>
        <v/>
      </c>
      <c r="U59" s="85" t="str">
        <f t="shared" si="25"/>
        <v/>
      </c>
      <c r="V59" s="85" t="str">
        <f t="shared" si="26"/>
        <v/>
      </c>
      <c r="W59" s="38"/>
      <c r="X59" s="85" t="str">
        <f t="shared" si="27"/>
        <v/>
      </c>
      <c r="Y59" s="85" t="str">
        <f t="shared" si="28"/>
        <v/>
      </c>
      <c r="Z59" s="85" t="str">
        <f t="shared" si="29"/>
        <v/>
      </c>
      <c r="AB59" s="85" t="str">
        <f t="shared" si="30"/>
        <v/>
      </c>
      <c r="AC59" s="85" t="str">
        <f t="shared" si="31"/>
        <v/>
      </c>
      <c r="AD59" s="85" t="str">
        <f t="shared" si="32"/>
        <v/>
      </c>
      <c r="AF59" s="85" t="str">
        <f t="shared" si="33"/>
        <v/>
      </c>
      <c r="AG59" s="85" t="str">
        <f t="shared" si="34"/>
        <v/>
      </c>
      <c r="AH59" s="85" t="str">
        <f t="shared" si="35"/>
        <v/>
      </c>
      <c r="AJ59" s="85" t="str">
        <f t="shared" si="36"/>
        <v/>
      </c>
      <c r="AK59" s="85" t="str">
        <f t="shared" si="37"/>
        <v/>
      </c>
      <c r="AL59" s="85" t="str">
        <f t="shared" si="38"/>
        <v/>
      </c>
    </row>
    <row r="60" spans="2:38" ht="13">
      <c r="B60" s="127">
        <f t="shared" si="39"/>
        <v>46</v>
      </c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310" t="str">
        <f t="shared" si="20"/>
        <v/>
      </c>
      <c r="O60" s="38"/>
      <c r="P60" s="85" t="str">
        <f t="shared" si="21"/>
        <v/>
      </c>
      <c r="Q60" s="85" t="str">
        <f t="shared" si="22"/>
        <v/>
      </c>
      <c r="R60" s="85" t="str">
        <f t="shared" si="23"/>
        <v/>
      </c>
      <c r="S60" s="38"/>
      <c r="T60" s="85" t="str">
        <f t="shared" si="24"/>
        <v/>
      </c>
      <c r="U60" s="85" t="str">
        <f t="shared" si="25"/>
        <v/>
      </c>
      <c r="V60" s="85" t="str">
        <f t="shared" si="26"/>
        <v/>
      </c>
      <c r="W60" s="38"/>
      <c r="X60" s="85" t="str">
        <f t="shared" si="27"/>
        <v/>
      </c>
      <c r="Y60" s="85" t="str">
        <f t="shared" si="28"/>
        <v/>
      </c>
      <c r="Z60" s="85" t="str">
        <f t="shared" si="29"/>
        <v/>
      </c>
      <c r="AB60" s="85" t="str">
        <f t="shared" si="30"/>
        <v/>
      </c>
      <c r="AC60" s="85" t="str">
        <f t="shared" si="31"/>
        <v/>
      </c>
      <c r="AD60" s="85" t="str">
        <f t="shared" si="32"/>
        <v/>
      </c>
      <c r="AF60" s="85" t="str">
        <f t="shared" si="33"/>
        <v/>
      </c>
      <c r="AG60" s="85" t="str">
        <f t="shared" si="34"/>
        <v/>
      </c>
      <c r="AH60" s="85" t="str">
        <f t="shared" si="35"/>
        <v/>
      </c>
      <c r="AJ60" s="85" t="str">
        <f t="shared" si="36"/>
        <v/>
      </c>
      <c r="AK60" s="85" t="str">
        <f t="shared" si="37"/>
        <v/>
      </c>
      <c r="AL60" s="85" t="str">
        <f t="shared" si="38"/>
        <v/>
      </c>
    </row>
    <row r="61" spans="2:38" ht="13">
      <c r="B61" s="127">
        <f t="shared" si="39"/>
        <v>47</v>
      </c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310" t="str">
        <f t="shared" si="20"/>
        <v/>
      </c>
      <c r="O61" s="38"/>
      <c r="P61" s="85" t="str">
        <f t="shared" si="21"/>
        <v/>
      </c>
      <c r="Q61" s="85" t="str">
        <f t="shared" si="22"/>
        <v/>
      </c>
      <c r="R61" s="85" t="str">
        <f t="shared" si="23"/>
        <v/>
      </c>
      <c r="S61" s="38"/>
      <c r="T61" s="85" t="str">
        <f t="shared" si="24"/>
        <v/>
      </c>
      <c r="U61" s="85" t="str">
        <f t="shared" si="25"/>
        <v/>
      </c>
      <c r="V61" s="85" t="str">
        <f t="shared" si="26"/>
        <v/>
      </c>
      <c r="W61" s="38"/>
      <c r="X61" s="85" t="str">
        <f t="shared" si="27"/>
        <v/>
      </c>
      <c r="Y61" s="85" t="str">
        <f t="shared" si="28"/>
        <v/>
      </c>
      <c r="Z61" s="85" t="str">
        <f t="shared" si="29"/>
        <v/>
      </c>
      <c r="AB61" s="85" t="str">
        <f t="shared" si="30"/>
        <v/>
      </c>
      <c r="AC61" s="85" t="str">
        <f t="shared" si="31"/>
        <v/>
      </c>
      <c r="AD61" s="85" t="str">
        <f t="shared" si="32"/>
        <v/>
      </c>
      <c r="AF61" s="85" t="str">
        <f t="shared" si="33"/>
        <v/>
      </c>
      <c r="AG61" s="85" t="str">
        <f t="shared" si="34"/>
        <v/>
      </c>
      <c r="AH61" s="85" t="str">
        <f t="shared" si="35"/>
        <v/>
      </c>
      <c r="AJ61" s="85" t="str">
        <f t="shared" si="36"/>
        <v/>
      </c>
      <c r="AK61" s="85" t="str">
        <f t="shared" si="37"/>
        <v/>
      </c>
      <c r="AL61" s="85" t="str">
        <f t="shared" si="38"/>
        <v/>
      </c>
    </row>
    <row r="62" spans="2:38" ht="13">
      <c r="B62" s="127">
        <f t="shared" si="39"/>
        <v>48</v>
      </c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310" t="str">
        <f t="shared" si="20"/>
        <v/>
      </c>
      <c r="O62" s="38"/>
      <c r="P62" s="85" t="str">
        <f t="shared" si="21"/>
        <v/>
      </c>
      <c r="Q62" s="85" t="str">
        <f t="shared" si="22"/>
        <v/>
      </c>
      <c r="R62" s="85" t="str">
        <f t="shared" si="23"/>
        <v/>
      </c>
      <c r="S62" s="38"/>
      <c r="T62" s="85" t="str">
        <f t="shared" si="24"/>
        <v/>
      </c>
      <c r="U62" s="85" t="str">
        <f t="shared" si="25"/>
        <v/>
      </c>
      <c r="V62" s="85" t="str">
        <f t="shared" si="26"/>
        <v/>
      </c>
      <c r="W62" s="38"/>
      <c r="X62" s="85" t="str">
        <f t="shared" si="27"/>
        <v/>
      </c>
      <c r="Y62" s="85" t="str">
        <f t="shared" si="28"/>
        <v/>
      </c>
      <c r="Z62" s="85" t="str">
        <f t="shared" si="29"/>
        <v/>
      </c>
      <c r="AB62" s="85" t="str">
        <f t="shared" si="30"/>
        <v/>
      </c>
      <c r="AC62" s="85" t="str">
        <f t="shared" si="31"/>
        <v/>
      </c>
      <c r="AD62" s="85" t="str">
        <f t="shared" si="32"/>
        <v/>
      </c>
      <c r="AF62" s="85" t="str">
        <f t="shared" si="33"/>
        <v/>
      </c>
      <c r="AG62" s="85" t="str">
        <f t="shared" si="34"/>
        <v/>
      </c>
      <c r="AH62" s="85" t="str">
        <f t="shared" si="35"/>
        <v/>
      </c>
      <c r="AJ62" s="85" t="str">
        <f t="shared" si="36"/>
        <v/>
      </c>
      <c r="AK62" s="85" t="str">
        <f t="shared" si="37"/>
        <v/>
      </c>
      <c r="AL62" s="85" t="str">
        <f t="shared" si="38"/>
        <v/>
      </c>
    </row>
    <row r="63" spans="2:38" ht="13">
      <c r="B63" s="127">
        <f t="shared" si="39"/>
        <v>49</v>
      </c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310" t="str">
        <f t="shared" si="20"/>
        <v/>
      </c>
      <c r="O63" s="38"/>
      <c r="P63" s="85" t="str">
        <f t="shared" si="21"/>
        <v/>
      </c>
      <c r="Q63" s="85" t="str">
        <f t="shared" si="22"/>
        <v/>
      </c>
      <c r="R63" s="85" t="str">
        <f t="shared" si="23"/>
        <v/>
      </c>
      <c r="S63" s="38"/>
      <c r="T63" s="85" t="str">
        <f t="shared" si="24"/>
        <v/>
      </c>
      <c r="U63" s="85" t="str">
        <f t="shared" si="25"/>
        <v/>
      </c>
      <c r="V63" s="85" t="str">
        <f t="shared" si="26"/>
        <v/>
      </c>
      <c r="W63" s="38"/>
      <c r="X63" s="85" t="str">
        <f t="shared" si="27"/>
        <v/>
      </c>
      <c r="Y63" s="85" t="str">
        <f t="shared" si="28"/>
        <v/>
      </c>
      <c r="Z63" s="85" t="str">
        <f t="shared" si="29"/>
        <v/>
      </c>
      <c r="AB63" s="85" t="str">
        <f t="shared" si="30"/>
        <v/>
      </c>
      <c r="AC63" s="85" t="str">
        <f t="shared" si="31"/>
        <v/>
      </c>
      <c r="AD63" s="85" t="str">
        <f t="shared" si="32"/>
        <v/>
      </c>
      <c r="AF63" s="85" t="str">
        <f t="shared" si="33"/>
        <v/>
      </c>
      <c r="AG63" s="85" t="str">
        <f t="shared" si="34"/>
        <v/>
      </c>
      <c r="AH63" s="85" t="str">
        <f t="shared" si="35"/>
        <v/>
      </c>
      <c r="AJ63" s="85" t="str">
        <f t="shared" si="36"/>
        <v/>
      </c>
      <c r="AK63" s="85" t="str">
        <f t="shared" si="37"/>
        <v/>
      </c>
      <c r="AL63" s="85" t="str">
        <f t="shared" si="38"/>
        <v/>
      </c>
    </row>
    <row r="64" spans="2:38" ht="13">
      <c r="B64" s="127">
        <f t="shared" si="39"/>
        <v>50</v>
      </c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310" t="str">
        <f t="shared" si="20"/>
        <v/>
      </c>
      <c r="O64" s="38"/>
      <c r="P64" s="85" t="str">
        <f t="shared" si="21"/>
        <v/>
      </c>
      <c r="Q64" s="85" t="str">
        <f t="shared" si="22"/>
        <v/>
      </c>
      <c r="R64" s="85" t="str">
        <f t="shared" si="23"/>
        <v/>
      </c>
      <c r="S64" s="38"/>
      <c r="T64" s="85" t="str">
        <f t="shared" si="24"/>
        <v/>
      </c>
      <c r="U64" s="85" t="str">
        <f t="shared" si="25"/>
        <v/>
      </c>
      <c r="V64" s="85" t="str">
        <f t="shared" si="26"/>
        <v/>
      </c>
      <c r="W64" s="38"/>
      <c r="X64" s="85" t="str">
        <f t="shared" si="27"/>
        <v/>
      </c>
      <c r="Y64" s="85" t="str">
        <f t="shared" si="28"/>
        <v/>
      </c>
      <c r="Z64" s="85" t="str">
        <f t="shared" si="29"/>
        <v/>
      </c>
      <c r="AB64" s="85" t="str">
        <f t="shared" si="30"/>
        <v/>
      </c>
      <c r="AC64" s="85" t="str">
        <f t="shared" si="31"/>
        <v/>
      </c>
      <c r="AD64" s="85" t="str">
        <f t="shared" si="32"/>
        <v/>
      </c>
      <c r="AF64" s="85" t="str">
        <f t="shared" si="33"/>
        <v/>
      </c>
      <c r="AG64" s="85" t="str">
        <f t="shared" si="34"/>
        <v/>
      </c>
      <c r="AH64" s="85" t="str">
        <f t="shared" si="35"/>
        <v/>
      </c>
      <c r="AJ64" s="85" t="str">
        <f t="shared" si="36"/>
        <v/>
      </c>
      <c r="AK64" s="85" t="str">
        <f t="shared" si="37"/>
        <v/>
      </c>
      <c r="AL64" s="85" t="str">
        <f t="shared" si="38"/>
        <v/>
      </c>
    </row>
    <row r="65" spans="2:33"/>
    <row r="66" spans="2:33"/>
    <row r="67" spans="2:33"/>
    <row r="68" spans="2:33">
      <c r="B68" s="40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</row>
    <row r="69" spans="2:33" ht="25">
      <c r="C69" s="645" t="s">
        <v>506</v>
      </c>
      <c r="D69" s="645"/>
      <c r="E69" s="645"/>
      <c r="F69" s="645"/>
      <c r="G69" s="645"/>
      <c r="H69" s="645"/>
      <c r="I69" s="645"/>
    </row>
    <row r="70" spans="2:33"/>
    <row r="71" spans="2:33" ht="15.5">
      <c r="C71" s="628" t="s">
        <v>507</v>
      </c>
      <c r="D71" s="628"/>
      <c r="E71" s="628"/>
      <c r="F71" s="628"/>
      <c r="G71" s="628"/>
      <c r="H71" s="628"/>
      <c r="I71" s="628"/>
      <c r="J71" s="628"/>
      <c r="K71" s="628"/>
      <c r="L71" s="628"/>
    </row>
    <row r="72" spans="2:33" ht="13">
      <c r="C72" s="149"/>
      <c r="D72" s="149"/>
      <c r="E72" s="149"/>
      <c r="F72" s="149"/>
      <c r="G72" s="149"/>
      <c r="H72" s="149"/>
      <c r="I72" s="149"/>
      <c r="J72" s="149"/>
      <c r="K72" s="149"/>
      <c r="L72" s="149"/>
    </row>
    <row r="73" spans="2:33" ht="13">
      <c r="H73" s="600" t="s">
        <v>508</v>
      </c>
      <c r="I73" s="600"/>
      <c r="J73" s="600"/>
      <c r="K73" s="600"/>
      <c r="L73" s="629" t="s">
        <v>460</v>
      </c>
      <c r="M73" s="256"/>
      <c r="O73" s="85"/>
      <c r="R73" s="84"/>
      <c r="S73" s="96"/>
      <c r="T73" s="96"/>
      <c r="U73" s="96"/>
      <c r="X73" s="96"/>
      <c r="Y73" s="96"/>
      <c r="AA73" s="84"/>
    </row>
    <row r="74" spans="2:33" ht="13">
      <c r="H74" s="600">
        <v>0</v>
      </c>
      <c r="I74" s="600"/>
      <c r="J74" s="600">
        <v>1</v>
      </c>
      <c r="K74" s="600"/>
      <c r="L74" s="630"/>
      <c r="M74" s="256"/>
      <c r="O74" s="85"/>
      <c r="R74" s="84"/>
      <c r="S74" s="96"/>
      <c r="T74" s="96"/>
      <c r="U74" s="96"/>
      <c r="X74" s="96"/>
      <c r="Y74" s="96"/>
      <c r="AA74" s="84"/>
    </row>
    <row r="75" spans="2:33" ht="13">
      <c r="C75" s="637" t="s">
        <v>509</v>
      </c>
      <c r="D75" s="257">
        <v>0</v>
      </c>
      <c r="E75" s="279" t="s">
        <v>510</v>
      </c>
      <c r="F75" s="280"/>
      <c r="G75" s="257"/>
      <c r="H75" s="611">
        <f>COUNTIF($P$15:$R$64,"=a")</f>
        <v>0</v>
      </c>
      <c r="I75" s="612"/>
      <c r="J75" s="611">
        <f>COUNTIF($P$15:$R$64,"=c")</f>
        <v>0</v>
      </c>
      <c r="K75" s="612"/>
      <c r="L75" s="260">
        <f>SUM(H75:K75)</f>
        <v>0</v>
      </c>
      <c r="O75" s="85"/>
      <c r="R75" s="84"/>
      <c r="S75" s="96"/>
      <c r="T75" s="96"/>
      <c r="U75" s="96"/>
      <c r="X75" s="96"/>
      <c r="Y75" s="96"/>
      <c r="AA75" s="84"/>
    </row>
    <row r="76" spans="2:33" ht="13">
      <c r="C76" s="637"/>
      <c r="D76" s="216"/>
      <c r="E76" s="193" t="s">
        <v>511</v>
      </c>
      <c r="F76" s="281"/>
      <c r="G76" s="216"/>
      <c r="H76" s="613" t="str">
        <f>IF(L79&lt;&gt;0,L75/L79*H79,"")</f>
        <v/>
      </c>
      <c r="I76" s="614"/>
      <c r="J76" s="613" t="str">
        <f>IF(L79&lt;&gt;0,L75/L79*J79,"")</f>
        <v/>
      </c>
      <c r="K76" s="614"/>
      <c r="L76" s="263" t="str">
        <f>IF(H76&lt;&gt;"",H76+J76,"")</f>
        <v/>
      </c>
      <c r="M76" s="264"/>
      <c r="O76" s="85"/>
      <c r="R76" s="84"/>
      <c r="S76" s="96"/>
      <c r="T76" s="96"/>
      <c r="U76" s="96"/>
      <c r="X76" s="96"/>
      <c r="Y76" s="96"/>
      <c r="AA76" s="84"/>
    </row>
    <row r="77" spans="2:33" ht="13">
      <c r="C77" s="637"/>
      <c r="D77" s="257">
        <v>1</v>
      </c>
      <c r="E77" s="279" t="s">
        <v>510</v>
      </c>
      <c r="F77" s="280"/>
      <c r="G77" s="257"/>
      <c r="H77" s="611">
        <f>COUNTIF($P$15:$R$64,"=b")</f>
        <v>0</v>
      </c>
      <c r="I77" s="612"/>
      <c r="J77" s="611">
        <f>COUNTIF($P$15:$R$64,"=d")</f>
        <v>0</v>
      </c>
      <c r="K77" s="612"/>
      <c r="L77" s="260">
        <f>SUM(H77:K77)</f>
        <v>0</v>
      </c>
      <c r="O77" s="85"/>
      <c r="R77" s="84"/>
      <c r="S77" s="96"/>
      <c r="T77" s="96"/>
      <c r="U77" s="96"/>
      <c r="X77" s="96"/>
      <c r="Y77" s="96"/>
      <c r="AA77" s="84"/>
    </row>
    <row r="78" spans="2:33" ht="13">
      <c r="C78" s="637"/>
      <c r="D78" s="216"/>
      <c r="E78" s="193" t="s">
        <v>511</v>
      </c>
      <c r="F78" s="281"/>
      <c r="G78" s="216"/>
      <c r="H78" s="613" t="str">
        <f>IF(L79&lt;&gt;0,L77/L79*H79,"")</f>
        <v/>
      </c>
      <c r="I78" s="614"/>
      <c r="J78" s="613" t="str">
        <f>IF(L79&lt;&gt;0,L77/L79*J79,"")</f>
        <v/>
      </c>
      <c r="K78" s="614"/>
      <c r="L78" s="263" t="str">
        <f>IF(H78&lt;&gt;"",H78+J78,"")</f>
        <v/>
      </c>
      <c r="M78" s="264"/>
      <c r="O78" s="85"/>
      <c r="R78" s="84"/>
      <c r="S78" s="96"/>
      <c r="T78" s="96"/>
      <c r="U78" s="96"/>
      <c r="X78" s="96"/>
      <c r="Y78" s="96"/>
      <c r="AA78" s="84"/>
    </row>
    <row r="79" spans="2:33" ht="13">
      <c r="C79" s="633" t="s">
        <v>460</v>
      </c>
      <c r="D79" s="634"/>
      <c r="E79" s="279" t="s">
        <v>510</v>
      </c>
      <c r="F79" s="280"/>
      <c r="G79" s="257"/>
      <c r="H79" s="611">
        <f>H75+H77</f>
        <v>0</v>
      </c>
      <c r="I79" s="612"/>
      <c r="J79" s="611">
        <f>J75+J77</f>
        <v>0</v>
      </c>
      <c r="K79" s="612"/>
      <c r="L79" s="260">
        <f>L75+L77</f>
        <v>0</v>
      </c>
      <c r="O79" s="99"/>
      <c r="P79" s="84"/>
      <c r="S79" s="96"/>
      <c r="AA79" s="84"/>
    </row>
    <row r="80" spans="2:33" ht="13">
      <c r="C80" s="635"/>
      <c r="D80" s="636"/>
      <c r="E80" s="193" t="s">
        <v>511</v>
      </c>
      <c r="F80" s="281"/>
      <c r="G80" s="216"/>
      <c r="H80" s="613" t="str">
        <f>IF(H76&lt;&gt;"",H76+H78,"")</f>
        <v/>
      </c>
      <c r="I80" s="614"/>
      <c r="J80" s="613" t="str">
        <f>IF(J76&lt;&gt;"",J76+J78,"")</f>
        <v/>
      </c>
      <c r="K80" s="614"/>
      <c r="L80" s="263" t="str">
        <f>IF(L76&lt;&gt;"",L76+L78,"")</f>
        <v/>
      </c>
      <c r="M80" s="264"/>
      <c r="O80" s="85"/>
      <c r="P80" s="84"/>
      <c r="S80" s="96"/>
      <c r="AA80" s="84"/>
    </row>
    <row r="81" spans="3:27"/>
    <row r="82" spans="3:27"/>
    <row r="83" spans="3:27" ht="15.5">
      <c r="C83" s="628" t="s">
        <v>512</v>
      </c>
      <c r="D83" s="628"/>
      <c r="E83" s="628"/>
      <c r="F83" s="628"/>
      <c r="G83" s="628"/>
      <c r="H83" s="628"/>
      <c r="I83" s="628"/>
      <c r="J83" s="628"/>
      <c r="K83" s="628"/>
      <c r="L83" s="628"/>
    </row>
    <row r="84" spans="3:27" ht="13">
      <c r="C84" s="149"/>
      <c r="D84" s="149"/>
      <c r="E84" s="149"/>
      <c r="F84" s="149"/>
      <c r="G84" s="149"/>
      <c r="H84" s="149"/>
      <c r="I84" s="149"/>
      <c r="J84" s="149"/>
      <c r="K84" s="149"/>
      <c r="L84" s="149"/>
    </row>
    <row r="85" spans="3:27" ht="13">
      <c r="H85" s="600" t="s">
        <v>513</v>
      </c>
      <c r="I85" s="600"/>
      <c r="J85" s="600"/>
      <c r="K85" s="600"/>
      <c r="L85" s="629" t="s">
        <v>460</v>
      </c>
      <c r="M85" s="256"/>
      <c r="O85" s="85"/>
      <c r="P85" s="84"/>
      <c r="S85" s="96"/>
      <c r="AA85" s="84"/>
    </row>
    <row r="86" spans="3:27" ht="13">
      <c r="H86" s="600">
        <v>0</v>
      </c>
      <c r="I86" s="600"/>
      <c r="J86" s="600">
        <v>1</v>
      </c>
      <c r="K86" s="600"/>
      <c r="L86" s="630"/>
      <c r="M86" s="256"/>
      <c r="O86" s="85"/>
      <c r="P86" s="84"/>
      <c r="S86" s="96"/>
      <c r="AA86" s="84"/>
    </row>
    <row r="87" spans="3:27" ht="13">
      <c r="C87" s="637" t="s">
        <v>508</v>
      </c>
      <c r="D87" s="257">
        <v>0</v>
      </c>
      <c r="E87" s="639" t="s">
        <v>510</v>
      </c>
      <c r="F87" s="640"/>
      <c r="G87" s="641"/>
      <c r="H87" s="611">
        <f>COUNTIF($T$15:$V$64,"=a")</f>
        <v>0</v>
      </c>
      <c r="I87" s="612"/>
      <c r="J87" s="611">
        <f>COUNTIF($T$15:$V$64,"=c")</f>
        <v>0</v>
      </c>
      <c r="K87" s="612"/>
      <c r="L87" s="260">
        <f>SUM(H87:K87)</f>
        <v>0</v>
      </c>
      <c r="O87" s="85"/>
      <c r="P87" s="84"/>
      <c r="S87" s="96"/>
      <c r="AA87" s="84"/>
    </row>
    <row r="88" spans="3:27" ht="13">
      <c r="C88" s="637"/>
      <c r="D88" s="216"/>
      <c r="E88" s="193" t="s">
        <v>511</v>
      </c>
      <c r="F88" s="281"/>
      <c r="G88" s="216"/>
      <c r="H88" s="613" t="str">
        <f>IF(L91&lt;&gt;0,L87/L91*H91,"")</f>
        <v/>
      </c>
      <c r="I88" s="614"/>
      <c r="J88" s="613" t="str">
        <f>IF(L91&lt;&gt;0,L87/L91*J91,"")</f>
        <v/>
      </c>
      <c r="K88" s="614"/>
      <c r="L88" s="263" t="str">
        <f>IF(H88&lt;&gt;"",H88+J88,"")</f>
        <v/>
      </c>
      <c r="M88" s="264"/>
      <c r="O88" s="85"/>
      <c r="P88" s="84"/>
      <c r="S88" s="96"/>
      <c r="AA88" s="84"/>
    </row>
    <row r="89" spans="3:27" ht="13">
      <c r="C89" s="637"/>
      <c r="D89" s="257">
        <v>1</v>
      </c>
      <c r="E89" s="279" t="s">
        <v>510</v>
      </c>
      <c r="F89" s="280"/>
      <c r="G89" s="257"/>
      <c r="H89" s="611">
        <f>COUNTIF($T$15:$V$64,"=b")</f>
        <v>0</v>
      </c>
      <c r="I89" s="612"/>
      <c r="J89" s="611">
        <f>COUNTIF($T$15:$V$64,"=d")</f>
        <v>0</v>
      </c>
      <c r="K89" s="612"/>
      <c r="L89" s="260">
        <f>SUM(H89:K89)</f>
        <v>0</v>
      </c>
      <c r="O89" s="85"/>
      <c r="P89" s="84"/>
      <c r="S89" s="96"/>
      <c r="AA89" s="84"/>
    </row>
    <row r="90" spans="3:27" ht="13">
      <c r="C90" s="637"/>
      <c r="D90" s="216"/>
      <c r="E90" s="193" t="s">
        <v>511</v>
      </c>
      <c r="F90" s="281"/>
      <c r="G90" s="216"/>
      <c r="H90" s="613" t="str">
        <f>IF(L91&lt;&gt;0,L89/L91*H91,"")</f>
        <v/>
      </c>
      <c r="I90" s="614"/>
      <c r="J90" s="613" t="str">
        <f>IF(L91&lt;&gt;0,L89/L91*J91,"")</f>
        <v/>
      </c>
      <c r="K90" s="614"/>
      <c r="L90" s="263" t="str">
        <f>IF(H90&lt;&gt;"",H90+J90,"")</f>
        <v/>
      </c>
      <c r="M90" s="264"/>
      <c r="O90" s="85"/>
      <c r="P90" s="84"/>
      <c r="S90" s="96"/>
      <c r="AA90" s="84"/>
    </row>
    <row r="91" spans="3:27" ht="13">
      <c r="C91" s="633" t="s">
        <v>460</v>
      </c>
      <c r="D91" s="634"/>
      <c r="E91" s="279" t="s">
        <v>510</v>
      </c>
      <c r="F91" s="280"/>
      <c r="G91" s="257"/>
      <c r="H91" s="611">
        <f>H87+H89</f>
        <v>0</v>
      </c>
      <c r="I91" s="612"/>
      <c r="J91" s="611">
        <f>J87+J89</f>
        <v>0</v>
      </c>
      <c r="K91" s="612"/>
      <c r="L91" s="260">
        <f>L87+L89</f>
        <v>0</v>
      </c>
      <c r="O91" s="85"/>
      <c r="P91" s="84"/>
      <c r="S91" s="96"/>
      <c r="AA91" s="84"/>
    </row>
    <row r="92" spans="3:27" ht="13">
      <c r="C92" s="635"/>
      <c r="D92" s="636"/>
      <c r="E92" s="193" t="s">
        <v>511</v>
      </c>
      <c r="F92" s="281"/>
      <c r="G92" s="216"/>
      <c r="H92" s="613" t="str">
        <f>IF(H88&lt;&gt;"",H88+H90,"")</f>
        <v/>
      </c>
      <c r="I92" s="614"/>
      <c r="J92" s="613" t="str">
        <f>IF(J88&lt;&gt;"",J88+J90,"")</f>
        <v/>
      </c>
      <c r="K92" s="614"/>
      <c r="L92" s="263" t="str">
        <f>IF(L88&lt;&gt;"",L88+L90,"")</f>
        <v/>
      </c>
      <c r="M92" s="264"/>
      <c r="O92" s="85"/>
      <c r="P92" s="84"/>
      <c r="S92" s="96"/>
      <c r="AA92" s="84"/>
    </row>
    <row r="93" spans="3:27"/>
    <row r="94" spans="3:27"/>
    <row r="95" spans="3:27"/>
    <row r="96" spans="3:27" ht="15.5">
      <c r="C96" s="628" t="s">
        <v>514</v>
      </c>
      <c r="D96" s="628"/>
      <c r="E96" s="628"/>
      <c r="F96" s="628"/>
      <c r="G96" s="628"/>
      <c r="H96" s="628"/>
      <c r="I96" s="628"/>
      <c r="J96" s="628"/>
      <c r="K96" s="628"/>
      <c r="L96" s="628"/>
    </row>
    <row r="97" spans="3:27" ht="13">
      <c r="C97" s="149"/>
      <c r="D97" s="149"/>
      <c r="E97" s="149"/>
      <c r="F97" s="149"/>
      <c r="G97" s="149"/>
      <c r="H97" s="149"/>
      <c r="I97" s="149"/>
      <c r="J97" s="149"/>
      <c r="K97" s="149"/>
      <c r="L97" s="149"/>
    </row>
    <row r="98" spans="3:27" ht="13">
      <c r="H98" s="600" t="s">
        <v>513</v>
      </c>
      <c r="I98" s="600"/>
      <c r="J98" s="600"/>
      <c r="K98" s="600"/>
      <c r="L98" s="629" t="s">
        <v>460</v>
      </c>
      <c r="M98" s="256"/>
      <c r="O98" s="85"/>
      <c r="P98" s="84"/>
      <c r="S98" s="96"/>
      <c r="AA98" s="84"/>
    </row>
    <row r="99" spans="3:27" ht="13">
      <c r="H99" s="600">
        <v>0</v>
      </c>
      <c r="I99" s="600"/>
      <c r="J99" s="600">
        <v>1</v>
      </c>
      <c r="K99" s="600"/>
      <c r="L99" s="630"/>
      <c r="M99" s="256"/>
      <c r="O99" s="85"/>
      <c r="P99" s="84"/>
      <c r="S99" s="96"/>
      <c r="AA99" s="84"/>
    </row>
    <row r="100" spans="3:27" ht="13">
      <c r="C100" s="637" t="s">
        <v>509</v>
      </c>
      <c r="D100" s="257">
        <v>0</v>
      </c>
      <c r="E100" s="279" t="s">
        <v>510</v>
      </c>
      <c r="F100" s="280"/>
      <c r="G100" s="259"/>
      <c r="H100" s="611">
        <f>COUNTIF($X$15:$Z$64,"=a")</f>
        <v>0</v>
      </c>
      <c r="I100" s="612"/>
      <c r="J100" s="611">
        <f>COUNTIF($X$15:$Z$64,"=c")</f>
        <v>0</v>
      </c>
      <c r="K100" s="612"/>
      <c r="L100" s="260">
        <f>SUM(H100:K100)</f>
        <v>0</v>
      </c>
      <c r="O100" s="85"/>
      <c r="P100" s="84"/>
      <c r="S100" s="96"/>
      <c r="AA100" s="84"/>
    </row>
    <row r="101" spans="3:27" ht="13">
      <c r="C101" s="637"/>
      <c r="D101" s="216"/>
      <c r="E101" s="193" t="s">
        <v>511</v>
      </c>
      <c r="F101" s="281"/>
      <c r="G101" s="262"/>
      <c r="H101" s="613" t="str">
        <f>IF(L104&lt;&gt;0,L100/L104*H104,"")</f>
        <v/>
      </c>
      <c r="I101" s="614"/>
      <c r="J101" s="613" t="str">
        <f>IF(L104&lt;&gt;0,L100/L104*J104,"")</f>
        <v/>
      </c>
      <c r="K101" s="614"/>
      <c r="L101" s="263" t="str">
        <f>IF(H101&lt;&gt;"",H101+J101,"")</f>
        <v/>
      </c>
      <c r="M101" s="264"/>
      <c r="O101" s="85"/>
      <c r="P101" s="84"/>
      <c r="S101" s="96"/>
      <c r="AA101" s="84"/>
    </row>
    <row r="102" spans="3:27" ht="13">
      <c r="C102" s="637"/>
      <c r="D102" s="257">
        <v>1</v>
      </c>
      <c r="E102" s="279" t="s">
        <v>510</v>
      </c>
      <c r="F102" s="280"/>
      <c r="G102" s="259"/>
      <c r="H102" s="611">
        <f>COUNTIF($X$15:$Z$64,"=b")</f>
        <v>0</v>
      </c>
      <c r="I102" s="612"/>
      <c r="J102" s="611">
        <f>COUNTIF($X$15:$Z$64,"=d")</f>
        <v>0</v>
      </c>
      <c r="K102" s="612"/>
      <c r="L102" s="260">
        <f>SUM(H102:K102)</f>
        <v>0</v>
      </c>
      <c r="O102" s="85"/>
      <c r="P102" s="84"/>
      <c r="S102" s="96"/>
      <c r="AA102" s="84"/>
    </row>
    <row r="103" spans="3:27" ht="13">
      <c r="C103" s="637"/>
      <c r="D103" s="216"/>
      <c r="E103" s="193" t="s">
        <v>511</v>
      </c>
      <c r="F103" s="281"/>
      <c r="G103" s="262"/>
      <c r="H103" s="613" t="str">
        <f>IF(L104&lt;&gt;0,L102/L104*H104,"")</f>
        <v/>
      </c>
      <c r="I103" s="614"/>
      <c r="J103" s="613" t="str">
        <f>IF(L104&lt;&gt;0,L102/L104*J104,"")</f>
        <v/>
      </c>
      <c r="K103" s="614"/>
      <c r="L103" s="263" t="str">
        <f>IF(H103&lt;&gt;"",H103+J103,"")</f>
        <v/>
      </c>
      <c r="M103" s="264"/>
      <c r="O103" s="85"/>
      <c r="P103" s="84"/>
      <c r="S103" s="96"/>
      <c r="AA103" s="84"/>
    </row>
    <row r="104" spans="3:27" ht="13">
      <c r="C104" s="633" t="s">
        <v>460</v>
      </c>
      <c r="D104" s="634"/>
      <c r="E104" s="279" t="s">
        <v>510</v>
      </c>
      <c r="F104" s="280"/>
      <c r="G104" s="259"/>
      <c r="H104" s="611">
        <f>H100+H102</f>
        <v>0</v>
      </c>
      <c r="I104" s="612"/>
      <c r="J104" s="611">
        <f>J100+J102</f>
        <v>0</v>
      </c>
      <c r="K104" s="612"/>
      <c r="L104" s="260">
        <f>L100+L102</f>
        <v>0</v>
      </c>
      <c r="O104" s="85"/>
      <c r="P104" s="84"/>
      <c r="S104" s="96"/>
      <c r="AA104" s="84"/>
    </row>
    <row r="105" spans="3:27" ht="13">
      <c r="C105" s="635"/>
      <c r="D105" s="636"/>
      <c r="E105" s="193" t="s">
        <v>511</v>
      </c>
      <c r="F105" s="281"/>
      <c r="G105" s="262"/>
      <c r="H105" s="613" t="str">
        <f>IF(H101&lt;&gt;"",H101+H103,"")</f>
        <v/>
      </c>
      <c r="I105" s="614"/>
      <c r="J105" s="613" t="str">
        <f>IF(J101&lt;&gt;"",J101+J103,"")</f>
        <v/>
      </c>
      <c r="K105" s="614"/>
      <c r="L105" s="263" t="str">
        <f>IF(L101&lt;&gt;"",L101+L103,"")</f>
        <v/>
      </c>
      <c r="M105" s="264"/>
      <c r="O105" s="85"/>
      <c r="P105" s="84"/>
      <c r="S105" s="96"/>
      <c r="AA105" s="84"/>
    </row>
    <row r="106" spans="3:27"/>
    <row r="107" spans="3:27"/>
    <row r="108" spans="3:27" ht="13">
      <c r="C108" s="631" t="s">
        <v>515</v>
      </c>
      <c r="D108" s="632"/>
      <c r="E108" s="600" t="s">
        <v>509</v>
      </c>
      <c r="F108" s="600"/>
      <c r="G108" s="600" t="s">
        <v>508</v>
      </c>
      <c r="H108" s="600"/>
      <c r="I108" s="600" t="s">
        <v>513</v>
      </c>
      <c r="J108" s="600"/>
      <c r="L108" s="40"/>
      <c r="M108" s="40"/>
    </row>
    <row r="109" spans="3:27" ht="13">
      <c r="C109" s="600" t="s">
        <v>509</v>
      </c>
      <c r="D109" s="600"/>
      <c r="E109" s="638" t="s">
        <v>516</v>
      </c>
      <c r="F109" s="623"/>
      <c r="G109" s="626" t="str">
        <f>IF(H79&lt;&gt;0,((H75+J77)/L79-(H76+J78)/L80)/(1-(H76+J78)/L80),"")</f>
        <v/>
      </c>
      <c r="H109" s="627"/>
      <c r="I109" s="626" t="str">
        <f>IF(H104&lt;&gt;0,((H100+J102)/L104-(H101+J103)/L105)/(1-(H101+J103)/L105),"")</f>
        <v/>
      </c>
      <c r="J109" s="627"/>
      <c r="L109" s="40"/>
      <c r="M109" s="40"/>
    </row>
    <row r="110" spans="3:27" ht="13">
      <c r="C110" s="600" t="s">
        <v>508</v>
      </c>
      <c r="D110" s="600"/>
      <c r="E110" s="626" t="str">
        <f>G109</f>
        <v/>
      </c>
      <c r="F110" s="627"/>
      <c r="G110" s="638" t="s">
        <v>516</v>
      </c>
      <c r="H110" s="623"/>
      <c r="I110" s="626" t="str">
        <f>IF(H91&lt;&gt;0,((H87+J89)/L91-(H88+J90)/L92)/(1-(H88+J90)/L92),"")</f>
        <v/>
      </c>
      <c r="J110" s="627"/>
      <c r="L110" s="40"/>
      <c r="M110" s="40"/>
    </row>
    <row r="111" spans="3:27" ht="13">
      <c r="C111" s="600" t="s">
        <v>513</v>
      </c>
      <c r="D111" s="600"/>
      <c r="E111" s="626" t="str">
        <f>I109</f>
        <v/>
      </c>
      <c r="F111" s="627"/>
      <c r="G111" s="626" t="str">
        <f>I110</f>
        <v/>
      </c>
      <c r="H111" s="627"/>
      <c r="I111" s="638" t="s">
        <v>516</v>
      </c>
      <c r="J111" s="623"/>
    </row>
    <row r="112" spans="3:27"/>
    <row r="113" spans="3:13"/>
    <row r="114" spans="3:13" ht="13">
      <c r="C114" s="600" t="s">
        <v>517</v>
      </c>
      <c r="D114" s="600"/>
      <c r="E114" s="600"/>
      <c r="F114" s="600"/>
      <c r="G114" s="40"/>
      <c r="H114" s="40"/>
      <c r="I114" s="40"/>
      <c r="J114" s="40"/>
      <c r="K114" s="40"/>
      <c r="L114" s="40"/>
      <c r="M114" s="40"/>
    </row>
    <row r="115" spans="3:13">
      <c r="C115" s="254" t="s">
        <v>518</v>
      </c>
      <c r="D115" s="622" t="str">
        <f>IF(G109&lt;&gt;"",IF(G109&gt;0.75,"Good Agreement",IF(G109&lt;0.4,"Poor Agreement","Some Agreement")),"")</f>
        <v/>
      </c>
      <c r="E115" s="624"/>
      <c r="F115" s="623"/>
      <c r="H115" s="40" t="s">
        <v>519</v>
      </c>
    </row>
    <row r="116" spans="3:13">
      <c r="C116" s="254" t="s">
        <v>520</v>
      </c>
      <c r="D116" s="622" t="str">
        <f>IF(I110&lt;&gt;"",IF(I109&gt;0.75,"Good Agreement",IF(I109&lt;0.4,"Poor Agreement","Some Agreement")),"")</f>
        <v/>
      </c>
      <c r="E116" s="624"/>
      <c r="F116" s="623"/>
      <c r="H116" s="40" t="s">
        <v>521</v>
      </c>
    </row>
    <row r="117" spans="3:13">
      <c r="C117" s="254" t="s">
        <v>522</v>
      </c>
      <c r="D117" s="622" t="str">
        <f>IF(G111&lt;&gt;"",IF(G111&gt;0.75,"Good Agreement",IF(G111&lt;0.4,"Poor Agreement","Some Agreement")),"")</f>
        <v/>
      </c>
      <c r="E117" s="624"/>
      <c r="F117" s="623"/>
      <c r="H117" s="40" t="s">
        <v>523</v>
      </c>
    </row>
    <row r="118" spans="3:13"/>
    <row r="119" spans="3:13"/>
    <row r="120" spans="3:13" ht="15.5">
      <c r="C120" s="628" t="s">
        <v>524</v>
      </c>
      <c r="D120" s="628"/>
      <c r="E120" s="628"/>
      <c r="F120" s="628"/>
      <c r="G120" s="628"/>
      <c r="H120" s="628"/>
      <c r="I120" s="628"/>
      <c r="J120" s="628"/>
      <c r="K120" s="628"/>
      <c r="L120" s="628"/>
    </row>
    <row r="121" spans="3:13" ht="13"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</row>
    <row r="122" spans="3:13" ht="13">
      <c r="H122" s="600" t="s">
        <v>525</v>
      </c>
      <c r="I122" s="600"/>
      <c r="J122" s="600"/>
      <c r="K122" s="600"/>
      <c r="L122" s="629" t="s">
        <v>460</v>
      </c>
    </row>
    <row r="123" spans="3:13" ht="13">
      <c r="H123" s="600">
        <v>0</v>
      </c>
      <c r="I123" s="600"/>
      <c r="J123" s="600">
        <v>1</v>
      </c>
      <c r="K123" s="600"/>
      <c r="L123" s="630"/>
    </row>
    <row r="124" spans="3:13" ht="13">
      <c r="C124" s="637" t="s">
        <v>509</v>
      </c>
      <c r="D124" s="257">
        <v>0</v>
      </c>
      <c r="E124" s="279" t="s">
        <v>510</v>
      </c>
      <c r="F124" s="280"/>
      <c r="G124" s="259"/>
      <c r="H124" s="611">
        <f>COUNTIF($AB$15:$AD$64,"=a")</f>
        <v>0</v>
      </c>
      <c r="I124" s="612"/>
      <c r="J124" s="611">
        <f>COUNTIF($AB$15:$AD$64,"=c")</f>
        <v>0</v>
      </c>
      <c r="K124" s="612"/>
      <c r="L124" s="260">
        <f>SUM(H124:K124)</f>
        <v>0</v>
      </c>
    </row>
    <row r="125" spans="3:13" ht="13">
      <c r="C125" s="637"/>
      <c r="D125" s="216"/>
      <c r="E125" s="193" t="s">
        <v>511</v>
      </c>
      <c r="F125" s="281"/>
      <c r="G125" s="262"/>
      <c r="H125" s="613" t="str">
        <f>IF(L128&lt;&gt;0,L124/L128*H128,"")</f>
        <v/>
      </c>
      <c r="I125" s="614"/>
      <c r="J125" s="613" t="str">
        <f>IF(L128&lt;&gt;0,L124/L128*J128,"")</f>
        <v/>
      </c>
      <c r="K125" s="614"/>
      <c r="L125" s="263" t="str">
        <f>IF(H125&lt;&gt;"",H125+J125,"")</f>
        <v/>
      </c>
    </row>
    <row r="126" spans="3:13" ht="13">
      <c r="C126" s="637"/>
      <c r="D126" s="257">
        <v>1</v>
      </c>
      <c r="E126" s="279" t="s">
        <v>510</v>
      </c>
      <c r="F126" s="280"/>
      <c r="G126" s="259"/>
      <c r="H126" s="611">
        <f>COUNTIF($AB$15:$AD$64,"=b")</f>
        <v>0</v>
      </c>
      <c r="I126" s="612"/>
      <c r="J126" s="611">
        <f>COUNTIF($AB$15:$AD$64,"=d")</f>
        <v>0</v>
      </c>
      <c r="K126" s="612"/>
      <c r="L126" s="260">
        <f>SUM(H126:K126)</f>
        <v>0</v>
      </c>
    </row>
    <row r="127" spans="3:13" ht="13">
      <c r="C127" s="637"/>
      <c r="D127" s="216"/>
      <c r="E127" s="193" t="s">
        <v>511</v>
      </c>
      <c r="F127" s="281"/>
      <c r="G127" s="262"/>
      <c r="H127" s="613" t="str">
        <f>IF(L128&lt;&gt;0,L126/L128*H128,"")</f>
        <v/>
      </c>
      <c r="I127" s="614"/>
      <c r="J127" s="613" t="str">
        <f>IF(L128&lt;&gt;0,L126/L128*J128,"")</f>
        <v/>
      </c>
      <c r="K127" s="614"/>
      <c r="L127" s="263" t="str">
        <f>IF(H127&lt;&gt;"",H127+J127,"")</f>
        <v/>
      </c>
    </row>
    <row r="128" spans="3:13" ht="13">
      <c r="C128" s="633" t="s">
        <v>460</v>
      </c>
      <c r="D128" s="634"/>
      <c r="E128" s="279" t="s">
        <v>510</v>
      </c>
      <c r="F128" s="280"/>
      <c r="G128" s="259"/>
      <c r="H128" s="611">
        <f>H124+H126</f>
        <v>0</v>
      </c>
      <c r="I128" s="612"/>
      <c r="J128" s="611">
        <f>J124+J126</f>
        <v>0</v>
      </c>
      <c r="K128" s="612"/>
      <c r="L128" s="260">
        <f>L124+L126</f>
        <v>0</v>
      </c>
    </row>
    <row r="129" spans="3:12" ht="13">
      <c r="C129" s="635"/>
      <c r="D129" s="636"/>
      <c r="E129" s="193" t="s">
        <v>511</v>
      </c>
      <c r="F129" s="281"/>
      <c r="G129" s="262"/>
      <c r="H129" s="613" t="str">
        <f>IF(H125&lt;&gt;"",H125+H127,"")</f>
        <v/>
      </c>
      <c r="I129" s="614"/>
      <c r="J129" s="613" t="str">
        <f>IF(J125&lt;&gt;"",J125+J127,"")</f>
        <v/>
      </c>
      <c r="K129" s="614"/>
      <c r="L129" s="263" t="str">
        <f>IF(L125&lt;&gt;"",L125+L127,"")</f>
        <v/>
      </c>
    </row>
    <row r="130" spans="3:12"/>
    <row r="131" spans="3:12"/>
    <row r="132" spans="3:12" ht="15.5">
      <c r="C132" s="628" t="s">
        <v>526</v>
      </c>
      <c r="D132" s="628"/>
      <c r="E132" s="628"/>
      <c r="F132" s="628"/>
      <c r="G132" s="628"/>
      <c r="H132" s="628"/>
      <c r="I132" s="628"/>
      <c r="J132" s="628"/>
      <c r="K132" s="628"/>
      <c r="L132" s="628"/>
    </row>
    <row r="133" spans="3:12" ht="13"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</row>
    <row r="134" spans="3:12" ht="13">
      <c r="H134" s="600" t="s">
        <v>525</v>
      </c>
      <c r="I134" s="600"/>
      <c r="J134" s="600"/>
      <c r="K134" s="600"/>
      <c r="L134" s="629" t="s">
        <v>460</v>
      </c>
    </row>
    <row r="135" spans="3:12" ht="13">
      <c r="H135" s="600">
        <v>0</v>
      </c>
      <c r="I135" s="600"/>
      <c r="J135" s="600">
        <v>1</v>
      </c>
      <c r="K135" s="600"/>
      <c r="L135" s="630"/>
    </row>
    <row r="136" spans="3:12" ht="13">
      <c r="C136" s="637" t="s">
        <v>508</v>
      </c>
      <c r="D136" s="257">
        <v>0</v>
      </c>
      <c r="E136" s="279" t="s">
        <v>510</v>
      </c>
      <c r="F136" s="258"/>
      <c r="G136" s="259"/>
      <c r="H136" s="611">
        <f>COUNTIF($AF$15:$AH$64,"=a")</f>
        <v>0</v>
      </c>
      <c r="I136" s="612"/>
      <c r="J136" s="611">
        <f>COUNTIF($AF$15:$AH$64,"=c")</f>
        <v>0</v>
      </c>
      <c r="K136" s="612"/>
      <c r="L136" s="260">
        <f>SUM(H136:K136)</f>
        <v>0</v>
      </c>
    </row>
    <row r="137" spans="3:12" ht="13">
      <c r="C137" s="637"/>
      <c r="D137" s="216"/>
      <c r="E137" s="193" t="s">
        <v>511</v>
      </c>
      <c r="F137" s="261"/>
      <c r="G137" s="262"/>
      <c r="H137" s="613" t="str">
        <f>IF(L140&lt;&gt;0,L136/L140*H140,"")</f>
        <v/>
      </c>
      <c r="I137" s="614"/>
      <c r="J137" s="613" t="str">
        <f>IF(L140&lt;&gt;0,L136/L140*J140,"")</f>
        <v/>
      </c>
      <c r="K137" s="614"/>
      <c r="L137" s="263" t="str">
        <f>IF(H137&lt;&gt;"",H137+J137,"")</f>
        <v/>
      </c>
    </row>
    <row r="138" spans="3:12" ht="13">
      <c r="C138" s="637"/>
      <c r="D138" s="257">
        <v>1</v>
      </c>
      <c r="E138" s="279" t="s">
        <v>510</v>
      </c>
      <c r="F138" s="258"/>
      <c r="G138" s="259"/>
      <c r="H138" s="611">
        <f>COUNTIF($AF$15:$AH$64,"=b")</f>
        <v>0</v>
      </c>
      <c r="I138" s="612"/>
      <c r="J138" s="611">
        <f>COUNTIF($AF$15:$AH$64,"=d")</f>
        <v>0</v>
      </c>
      <c r="K138" s="612"/>
      <c r="L138" s="260">
        <f>SUM(H138:K138)</f>
        <v>0</v>
      </c>
    </row>
    <row r="139" spans="3:12" ht="13">
      <c r="C139" s="637"/>
      <c r="D139" s="216"/>
      <c r="E139" s="193" t="s">
        <v>511</v>
      </c>
      <c r="F139" s="261"/>
      <c r="G139" s="262"/>
      <c r="H139" s="613" t="str">
        <f>IF(L140&lt;&gt;0,L138/L140*H140,"")</f>
        <v/>
      </c>
      <c r="I139" s="614"/>
      <c r="J139" s="613" t="str">
        <f>IF(L140&lt;&gt;0,L138/L140*J140,"")</f>
        <v/>
      </c>
      <c r="K139" s="614"/>
      <c r="L139" s="263" t="str">
        <f>IF(H139&lt;&gt;"",H139+J139,"")</f>
        <v/>
      </c>
    </row>
    <row r="140" spans="3:12" ht="13">
      <c r="C140" s="633" t="s">
        <v>460</v>
      </c>
      <c r="D140" s="634"/>
      <c r="E140" s="279" t="s">
        <v>510</v>
      </c>
      <c r="F140" s="258"/>
      <c r="G140" s="259"/>
      <c r="H140" s="611">
        <f>H136+H138</f>
        <v>0</v>
      </c>
      <c r="I140" s="612"/>
      <c r="J140" s="611">
        <f>J136+J138</f>
        <v>0</v>
      </c>
      <c r="K140" s="612"/>
      <c r="L140" s="260">
        <f>L136+L138</f>
        <v>0</v>
      </c>
    </row>
    <row r="141" spans="3:12" ht="13">
      <c r="C141" s="635"/>
      <c r="D141" s="636"/>
      <c r="E141" s="193" t="s">
        <v>511</v>
      </c>
      <c r="F141" s="261"/>
      <c r="G141" s="262"/>
      <c r="H141" s="613" t="str">
        <f>IF(H137&lt;&gt;"",H137+H139,"")</f>
        <v/>
      </c>
      <c r="I141" s="614"/>
      <c r="J141" s="613" t="str">
        <f>IF(J137&lt;&gt;"",J137+J139,"")</f>
        <v/>
      </c>
      <c r="K141" s="614"/>
      <c r="L141" s="263" t="str">
        <f>IF(L137&lt;&gt;"",L137+L139,"")</f>
        <v/>
      </c>
    </row>
    <row r="142" spans="3:12"/>
    <row r="143" spans="3:12"/>
    <row r="144" spans="3:12"/>
    <row r="145" spans="3:12" ht="15.5">
      <c r="C145" s="628" t="s">
        <v>527</v>
      </c>
      <c r="D145" s="628"/>
      <c r="E145" s="628"/>
      <c r="F145" s="628"/>
      <c r="G145" s="628"/>
      <c r="H145" s="628"/>
      <c r="I145" s="628"/>
      <c r="J145" s="628"/>
      <c r="K145" s="628"/>
      <c r="L145" s="628"/>
    </row>
    <row r="146" spans="3:12" ht="13"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</row>
    <row r="147" spans="3:12" ht="13">
      <c r="H147" s="600" t="s">
        <v>525</v>
      </c>
      <c r="I147" s="600"/>
      <c r="J147" s="600"/>
      <c r="K147" s="600"/>
      <c r="L147" s="629" t="s">
        <v>460</v>
      </c>
    </row>
    <row r="148" spans="3:12" ht="13">
      <c r="H148" s="600">
        <v>0</v>
      </c>
      <c r="I148" s="600"/>
      <c r="J148" s="600">
        <v>1</v>
      </c>
      <c r="K148" s="600"/>
      <c r="L148" s="630"/>
    </row>
    <row r="149" spans="3:12" ht="13">
      <c r="C149" s="637" t="s">
        <v>513</v>
      </c>
      <c r="D149" s="257">
        <v>0</v>
      </c>
      <c r="E149" s="279" t="s">
        <v>510</v>
      </c>
      <c r="F149" s="258"/>
      <c r="G149" s="259"/>
      <c r="H149" s="611">
        <f>COUNTIF($AJ$15:$AL$64,"=a")</f>
        <v>0</v>
      </c>
      <c r="I149" s="612"/>
      <c r="J149" s="611">
        <f>COUNTIF($AJ$15:$AL$64,"=c")</f>
        <v>0</v>
      </c>
      <c r="K149" s="612"/>
      <c r="L149" s="260">
        <f>SUM(H149:K149)</f>
        <v>0</v>
      </c>
    </row>
    <row r="150" spans="3:12" ht="13">
      <c r="C150" s="637"/>
      <c r="D150" s="216"/>
      <c r="E150" s="193" t="s">
        <v>511</v>
      </c>
      <c r="F150" s="261"/>
      <c r="G150" s="262"/>
      <c r="H150" s="613" t="str">
        <f>IF(L153&lt;&gt;0,L149/L153*H153,"")</f>
        <v/>
      </c>
      <c r="I150" s="614"/>
      <c r="J150" s="613" t="str">
        <f>IF(L153&lt;&gt;0,L149/L153*J153,"")</f>
        <v/>
      </c>
      <c r="K150" s="614"/>
      <c r="L150" s="263" t="str">
        <f>IF(H150&lt;&gt;"",H150+J150,"")</f>
        <v/>
      </c>
    </row>
    <row r="151" spans="3:12" ht="13">
      <c r="C151" s="637"/>
      <c r="D151" s="257">
        <v>1</v>
      </c>
      <c r="E151" s="279" t="s">
        <v>510</v>
      </c>
      <c r="F151" s="258"/>
      <c r="G151" s="259"/>
      <c r="H151" s="611">
        <f>COUNTIF($AJ$15:$AL$64,"=b")</f>
        <v>0</v>
      </c>
      <c r="I151" s="612"/>
      <c r="J151" s="611">
        <f>COUNTIF($AJ$15:$AL$64,"=d")</f>
        <v>0</v>
      </c>
      <c r="K151" s="612"/>
      <c r="L151" s="260">
        <f>SUM(H151:K151)</f>
        <v>0</v>
      </c>
    </row>
    <row r="152" spans="3:12" ht="13">
      <c r="C152" s="637"/>
      <c r="D152" s="216"/>
      <c r="E152" s="193" t="s">
        <v>511</v>
      </c>
      <c r="F152" s="261"/>
      <c r="G152" s="262"/>
      <c r="H152" s="613" t="str">
        <f>IF(L153&lt;&gt;0,L151/L153*H153,"")</f>
        <v/>
      </c>
      <c r="I152" s="614"/>
      <c r="J152" s="613" t="str">
        <f>IF(L153&lt;&gt;0,L151/L153*J153,"")</f>
        <v/>
      </c>
      <c r="K152" s="614"/>
      <c r="L152" s="263" t="str">
        <f>IF(H152&lt;&gt;"",H152+J152,"")</f>
        <v/>
      </c>
    </row>
    <row r="153" spans="3:12" ht="13">
      <c r="C153" s="633" t="s">
        <v>460</v>
      </c>
      <c r="D153" s="634"/>
      <c r="E153" s="279" t="s">
        <v>510</v>
      </c>
      <c r="F153" s="258"/>
      <c r="G153" s="259"/>
      <c r="H153" s="611">
        <f>H149+H151</f>
        <v>0</v>
      </c>
      <c r="I153" s="612"/>
      <c r="J153" s="611">
        <f>J149+J151</f>
        <v>0</v>
      </c>
      <c r="K153" s="612"/>
      <c r="L153" s="260">
        <f>L149+L151</f>
        <v>0</v>
      </c>
    </row>
    <row r="154" spans="3:12" ht="13">
      <c r="C154" s="635"/>
      <c r="D154" s="636"/>
      <c r="E154" s="193" t="s">
        <v>511</v>
      </c>
      <c r="F154" s="261"/>
      <c r="G154" s="262"/>
      <c r="H154" s="613" t="str">
        <f>IF(H150&lt;&gt;"",H150+H152,"")</f>
        <v/>
      </c>
      <c r="I154" s="614"/>
      <c r="J154" s="613" t="str">
        <f>IF(J150&lt;&gt;"",J150+J152,"")</f>
        <v/>
      </c>
      <c r="K154" s="614"/>
      <c r="L154" s="263" t="str">
        <f>IF(L150&lt;&gt;"",L150+L152,"")</f>
        <v/>
      </c>
    </row>
    <row r="155" spans="3:12"/>
    <row r="156" spans="3:12"/>
    <row r="157" spans="3:12" ht="13">
      <c r="C157" s="631"/>
      <c r="D157" s="632"/>
      <c r="E157" s="600" t="s">
        <v>509</v>
      </c>
      <c r="F157" s="600"/>
      <c r="G157" s="600" t="s">
        <v>508</v>
      </c>
      <c r="H157" s="600"/>
      <c r="I157" s="600" t="s">
        <v>513</v>
      </c>
      <c r="J157" s="600"/>
      <c r="L157" s="40"/>
    </row>
    <row r="158" spans="3:12" ht="13">
      <c r="C158" s="625" t="s">
        <v>515</v>
      </c>
      <c r="D158" s="625"/>
      <c r="E158" s="626" t="str">
        <f>IF(L129&lt;&gt;"",((H124+J126)/L128-(H125+J127)/L129)/(1-(H125+J127)/L129),"")</f>
        <v/>
      </c>
      <c r="F158" s="627"/>
      <c r="G158" s="626" t="str">
        <f>IF(L141&lt;&gt;"",((H136+J138)/L128-(H137+J139)/L141)/(1-(H137+J139)/L141),"")</f>
        <v/>
      </c>
      <c r="H158" s="627"/>
      <c r="I158" s="626" t="str">
        <f>IF(L154&lt;&gt;"",((H149+J151)/L128-(H150+J152)/L154)/(1-(H150+J152)/L154),"")</f>
        <v/>
      </c>
      <c r="J158" s="627"/>
      <c r="L158" s="40"/>
    </row>
    <row r="159" spans="3:12"/>
    <row r="160" spans="3:12"/>
    <row r="161" spans="3:29" ht="13">
      <c r="C161" s="619" t="s">
        <v>517</v>
      </c>
      <c r="D161" s="620"/>
      <c r="E161" s="620"/>
      <c r="F161" s="620"/>
      <c r="G161" s="621"/>
      <c r="H161" s="40"/>
      <c r="I161" s="40"/>
      <c r="J161" s="40"/>
      <c r="K161" s="40"/>
      <c r="L161" s="40"/>
      <c r="M161" s="40"/>
      <c r="O161" s="85"/>
      <c r="P161" s="84"/>
      <c r="S161" s="96"/>
      <c r="AA161" s="84"/>
    </row>
    <row r="162" spans="3:29">
      <c r="C162" s="622" t="s">
        <v>528</v>
      </c>
      <c r="D162" s="623"/>
      <c r="E162" s="622" t="str">
        <f>IF(E158&lt;&gt;"",IF(E158&gt;0.75,"Good Agreement",IF(E158&lt;0.4,"Poor Agreement","Some Agreement")),"")</f>
        <v/>
      </c>
      <c r="F162" s="624"/>
      <c r="G162" s="623"/>
      <c r="I162" s="40" t="s">
        <v>519</v>
      </c>
      <c r="O162" s="85"/>
      <c r="P162" s="84"/>
      <c r="S162" s="96"/>
      <c r="AA162" s="84"/>
    </row>
    <row r="163" spans="3:29">
      <c r="C163" s="622" t="s">
        <v>529</v>
      </c>
      <c r="D163" s="623"/>
      <c r="E163" s="622" t="str">
        <f>IF(G158&lt;&gt;"",IF(G158&gt;0.75,"Good Agreement",IF(G158&lt;0.4,"Poor Agreement","Some Agreement")),"")</f>
        <v/>
      </c>
      <c r="F163" s="624"/>
      <c r="G163" s="623"/>
      <c r="I163" s="40" t="s">
        <v>521</v>
      </c>
      <c r="O163" s="85"/>
      <c r="P163" s="84"/>
      <c r="S163" s="96"/>
      <c r="AA163" s="84"/>
    </row>
    <row r="164" spans="3:29">
      <c r="C164" s="622" t="s">
        <v>530</v>
      </c>
      <c r="D164" s="623"/>
      <c r="E164" s="622" t="str">
        <f>IF(I158&lt;&gt;"",IF(I158&gt;0.75,"Good Agreement",IF(I158&lt;0.4,"Poor Agreement","Some Agreement")),"")</f>
        <v/>
      </c>
      <c r="F164" s="624"/>
      <c r="G164" s="623"/>
      <c r="I164" s="40" t="s">
        <v>523</v>
      </c>
      <c r="O164" s="85"/>
      <c r="P164" s="84"/>
      <c r="S164" s="96"/>
      <c r="AA164" s="84"/>
    </row>
    <row r="165" spans="3:29"/>
    <row r="166" spans="3:29"/>
    <row r="167" spans="3:29" ht="15">
      <c r="F167" s="615" t="s">
        <v>531</v>
      </c>
      <c r="G167" s="615"/>
      <c r="H167" s="615"/>
      <c r="I167" s="615"/>
      <c r="J167" s="615"/>
      <c r="K167" s="615"/>
      <c r="L167" s="615" t="s">
        <v>532</v>
      </c>
      <c r="M167" s="615"/>
      <c r="N167" s="615"/>
    </row>
    <row r="168" spans="3:29">
      <c r="C168" s="40" t="s">
        <v>446</v>
      </c>
      <c r="F168" s="616" t="s">
        <v>300</v>
      </c>
      <c r="G168" s="617"/>
      <c r="H168" s="618" t="s">
        <v>303</v>
      </c>
      <c r="I168" s="617"/>
      <c r="J168" s="618" t="s">
        <v>307</v>
      </c>
      <c r="K168" s="616"/>
      <c r="L168" s="265" t="s">
        <v>300</v>
      </c>
      <c r="M168" s="266" t="s">
        <v>303</v>
      </c>
      <c r="N168" s="262" t="s">
        <v>307</v>
      </c>
      <c r="P168" s="84" t="s">
        <v>533</v>
      </c>
      <c r="T168" s="84" t="s">
        <v>534</v>
      </c>
      <c r="X168" s="84" t="s">
        <v>535</v>
      </c>
      <c r="AB168" s="38" t="s">
        <v>536</v>
      </c>
    </row>
    <row r="169" spans="3:29">
      <c r="C169" s="40" t="s">
        <v>537</v>
      </c>
      <c r="F169" s="610" t="str">
        <f>IF(C15&lt;&gt;"",COUNT(C15:C54)+COUNT(C55:C64),"")</f>
        <v/>
      </c>
      <c r="G169" s="605"/>
      <c r="H169" s="610" t="str">
        <f>IF(F15&lt;&gt;"",COUNT(F15:F54)+COUNT(F55:F64),"")</f>
        <v/>
      </c>
      <c r="I169" s="605"/>
      <c r="J169" s="610" t="str">
        <f>IF(I15&lt;&gt;"",COUNT(I15:I54)+COUNT(I55:I64),"")</f>
        <v/>
      </c>
      <c r="K169" s="605"/>
      <c r="L169" s="254" t="str">
        <f>F169</f>
        <v/>
      </c>
      <c r="M169" s="254" t="str">
        <f>H169</f>
        <v/>
      </c>
      <c r="N169" s="254" t="str">
        <f>J169</f>
        <v/>
      </c>
      <c r="P169" s="97" t="str">
        <f t="shared" ref="P169:P208" si="40">IF(C15&lt;&gt;"",IF(AND(C15=D15,D15=E15),1,0),"")</f>
        <v/>
      </c>
      <c r="Q169" s="97" t="str">
        <f t="shared" ref="Q169:Q208" si="41">IF(C15&lt;&gt;"",IF(AND(C15=D15,D15=E15,E15=L15),1,0),"")</f>
        <v/>
      </c>
      <c r="R169" s="96" t="str">
        <f t="shared" ref="R169:R208" si="42">IF(P169&lt;&gt;"",IF(P169&lt;&gt;Q169,L15,""),"")</f>
        <v/>
      </c>
      <c r="T169" s="97" t="str">
        <f t="shared" ref="T169:T208" si="43">IF(F15&lt;&gt;"",IF(AND(F15=G15,F15=H15),1,0),"")</f>
        <v/>
      </c>
      <c r="U169" s="97" t="str">
        <f t="shared" ref="U169:U208" si="44">IF(F15&lt;&gt;"",IF(AND(F15=G15,G15=H15,H15=L15),1,0),"")</f>
        <v/>
      </c>
      <c r="V169" s="96" t="str">
        <f t="shared" ref="V169:V208" si="45">IF(T169&lt;&gt;"",IF(T169&lt;&gt;U169,L15,""),"")</f>
        <v/>
      </c>
      <c r="X169" s="97" t="str">
        <f t="shared" ref="X169:X208" si="46">IF(I15&lt;&gt;"",IF(AND(I15=J15,J15=K15),1,0),"")</f>
        <v/>
      </c>
      <c r="Y169" s="97" t="str">
        <f t="shared" ref="Y169:Y208" si="47">IF(I15&lt;&gt;"",IF(AND(I15=J15,J15=K15,K15=L15),1,0),"")</f>
        <v/>
      </c>
      <c r="Z169" s="96" t="str">
        <f t="shared" ref="Z169:Z208" si="48">IF(X169&lt;&gt;"",IF(X169&lt;&gt;Y169,L15,""),"")</f>
        <v/>
      </c>
      <c r="AB169" s="85" t="str">
        <f t="shared" ref="AB169:AB208" si="49">IF(C15&lt;&gt;"",IF(OR(SUM(C15:K15)=9,SUM(C15:K15)=0),1,0),"")</f>
        <v/>
      </c>
      <c r="AC169" s="85" t="str">
        <f t="shared" ref="AC169:AC208" si="50">IF(Y169&lt;&gt;"",IF(Q169+U169+Y169=3,1,0),"")</f>
        <v/>
      </c>
    </row>
    <row r="170" spans="3:29">
      <c r="C170" s="40" t="s">
        <v>538</v>
      </c>
      <c r="F170" s="610">
        <f>SUM(P169:P222)</f>
        <v>0</v>
      </c>
      <c r="G170" s="605"/>
      <c r="H170" s="610">
        <f>SUM(T169:T222)</f>
        <v>0</v>
      </c>
      <c r="I170" s="605"/>
      <c r="J170" s="610">
        <f>SUM(X169:X222)</f>
        <v>0</v>
      </c>
      <c r="K170" s="605"/>
      <c r="L170" s="254">
        <f>SUM(Q169:Q222)</f>
        <v>0</v>
      </c>
      <c r="M170" s="254">
        <f>SUM(U169:U222)</f>
        <v>0</v>
      </c>
      <c r="N170" s="254">
        <f>SUM(Y169:Y222)</f>
        <v>0</v>
      </c>
      <c r="P170" s="97" t="str">
        <f t="shared" si="40"/>
        <v/>
      </c>
      <c r="Q170" s="97" t="str">
        <f t="shared" si="41"/>
        <v/>
      </c>
      <c r="R170" s="96" t="str">
        <f t="shared" si="42"/>
        <v/>
      </c>
      <c r="T170" s="97" t="str">
        <f t="shared" si="43"/>
        <v/>
      </c>
      <c r="U170" s="97" t="str">
        <f t="shared" si="44"/>
        <v/>
      </c>
      <c r="V170" s="96" t="str">
        <f t="shared" si="45"/>
        <v/>
      </c>
      <c r="X170" s="97" t="str">
        <f t="shared" si="46"/>
        <v/>
      </c>
      <c r="Y170" s="97" t="str">
        <f t="shared" si="47"/>
        <v/>
      </c>
      <c r="Z170" s="96" t="str">
        <f t="shared" si="48"/>
        <v/>
      </c>
      <c r="AB170" s="85" t="str">
        <f t="shared" si="49"/>
        <v/>
      </c>
      <c r="AC170" s="85" t="str">
        <f t="shared" si="50"/>
        <v/>
      </c>
    </row>
    <row r="171" spans="3:29">
      <c r="C171" s="40" t="s">
        <v>539</v>
      </c>
      <c r="L171" s="267">
        <f>COUNTIF(R169:R222,"=1")</f>
        <v>0</v>
      </c>
      <c r="M171" s="267">
        <f>COUNTIF(V169:V222,"=1")</f>
        <v>0</v>
      </c>
      <c r="N171" s="267">
        <f>COUNTIF(Z169:Z222,"=1")</f>
        <v>0</v>
      </c>
      <c r="P171" s="97" t="str">
        <f t="shared" si="40"/>
        <v/>
      </c>
      <c r="Q171" s="97" t="str">
        <f t="shared" si="41"/>
        <v/>
      </c>
      <c r="R171" s="96" t="str">
        <f t="shared" si="42"/>
        <v/>
      </c>
      <c r="T171" s="97" t="str">
        <f t="shared" si="43"/>
        <v/>
      </c>
      <c r="U171" s="97" t="str">
        <f t="shared" si="44"/>
        <v/>
      </c>
      <c r="V171" s="96" t="str">
        <f t="shared" si="45"/>
        <v/>
      </c>
      <c r="X171" s="97" t="str">
        <f t="shared" si="46"/>
        <v/>
      </c>
      <c r="Y171" s="97" t="str">
        <f t="shared" si="47"/>
        <v/>
      </c>
      <c r="Z171" s="96" t="str">
        <f t="shared" si="48"/>
        <v/>
      </c>
      <c r="AB171" s="85" t="str">
        <f t="shared" si="49"/>
        <v/>
      </c>
      <c r="AC171" s="85" t="str">
        <f t="shared" si="50"/>
        <v/>
      </c>
    </row>
    <row r="172" spans="3:29">
      <c r="C172" s="40" t="s">
        <v>540</v>
      </c>
      <c r="L172" s="267">
        <f>COUNTIF(R169:R222,"=0")</f>
        <v>0</v>
      </c>
      <c r="M172" s="267">
        <f>COUNTIF(V169:V222,"=0")</f>
        <v>0</v>
      </c>
      <c r="N172" s="267">
        <f>COUNTIF(Z169:Z222,"=0")</f>
        <v>0</v>
      </c>
      <c r="P172" s="97" t="str">
        <f t="shared" si="40"/>
        <v/>
      </c>
      <c r="Q172" s="97" t="str">
        <f t="shared" si="41"/>
        <v/>
      </c>
      <c r="R172" s="96" t="str">
        <f t="shared" si="42"/>
        <v/>
      </c>
      <c r="T172" s="97" t="str">
        <f t="shared" si="43"/>
        <v/>
      </c>
      <c r="U172" s="97" t="str">
        <f t="shared" si="44"/>
        <v/>
      </c>
      <c r="V172" s="96" t="str">
        <f t="shared" si="45"/>
        <v/>
      </c>
      <c r="X172" s="97" t="str">
        <f t="shared" si="46"/>
        <v/>
      </c>
      <c r="Y172" s="97" t="str">
        <f t="shared" si="47"/>
        <v/>
      </c>
      <c r="Z172" s="96" t="str">
        <f t="shared" si="48"/>
        <v/>
      </c>
      <c r="AB172" s="85" t="str">
        <f t="shared" si="49"/>
        <v/>
      </c>
      <c r="AC172" s="85" t="str">
        <f t="shared" si="50"/>
        <v/>
      </c>
    </row>
    <row r="173" spans="3:29">
      <c r="C173" s="40" t="s">
        <v>541</v>
      </c>
      <c r="L173" s="254" t="str">
        <f>IF(L169&lt;&gt;"",L169-L170,"")</f>
        <v/>
      </c>
      <c r="M173" s="254" t="str">
        <f>IF(M169&lt;&gt;"",M169-M170,"")</f>
        <v/>
      </c>
      <c r="N173" s="254" t="str">
        <f>IF(N169&lt;&gt;"",N169-N170,"")</f>
        <v/>
      </c>
      <c r="P173" s="97" t="str">
        <f t="shared" si="40"/>
        <v/>
      </c>
      <c r="Q173" s="97" t="str">
        <f t="shared" si="41"/>
        <v/>
      </c>
      <c r="R173" s="96" t="str">
        <f t="shared" si="42"/>
        <v/>
      </c>
      <c r="T173" s="97" t="str">
        <f t="shared" si="43"/>
        <v/>
      </c>
      <c r="U173" s="97" t="str">
        <f t="shared" si="44"/>
        <v/>
      </c>
      <c r="V173" s="96" t="str">
        <f t="shared" si="45"/>
        <v/>
      </c>
      <c r="X173" s="97" t="str">
        <f t="shared" si="46"/>
        <v/>
      </c>
      <c r="Y173" s="97" t="str">
        <f t="shared" si="47"/>
        <v/>
      </c>
      <c r="Z173" s="96" t="str">
        <f t="shared" si="48"/>
        <v/>
      </c>
      <c r="AB173" s="85" t="str">
        <f t="shared" si="49"/>
        <v/>
      </c>
      <c r="AC173" s="85" t="str">
        <f t="shared" si="50"/>
        <v/>
      </c>
    </row>
    <row r="174" spans="3:29" ht="14.5">
      <c r="C174" s="40" t="s">
        <v>542</v>
      </c>
      <c r="F174" s="606" t="str">
        <f>IF(F170&lt;&gt;0,(F175+1.96*1.96/2/F170+1.96*SQRT((F175*(1-F175)+1.96*1.96/4/F170)/F170))/(1+1.96*1.96/F170),"")</f>
        <v/>
      </c>
      <c r="G174" s="607"/>
      <c r="H174" s="606" t="str">
        <f>IF(H170&lt;&gt;0,(H175+1.96*1.96/2/H170+1.96*SQRT((H175*(1-H175)+1.96*1.96/4/H170)/H170))/(1+1.96*1.96/H170),"")</f>
        <v/>
      </c>
      <c r="I174" s="607"/>
      <c r="J174" s="606" t="str">
        <f>IF(J170&lt;&gt;0,(J175+1.96*1.96/2/J170+1.96*SQRT((J175*(1-J175)+1.96*1.96/4/J170)/J170))/(1+1.96*1.96/J170),"")</f>
        <v/>
      </c>
      <c r="K174" s="607"/>
      <c r="L174" s="268" t="str">
        <f>IF(L170&lt;&gt;0,(L175+1.96*1.96/2/L170+1.96*SQRT((L175*(1-L175)+1.96*1.96/4/L170)/L170))/(1+1.96*1.96/L170),"")</f>
        <v/>
      </c>
      <c r="M174" s="268" t="str">
        <f>IF(M170&lt;&gt;0,(M175+1.96*1.96/2/M170+1.96*SQRT((M175*(1-M175)+1.96*1.96/4/M170)/M170))/(1+1.96*1.96/M170),"")</f>
        <v/>
      </c>
      <c r="N174" s="268" t="str">
        <f>IF(N170&lt;&gt;0,(N175+1.96*1.96/2/N170+1.96*SQRT((N175*(1-N175)+1.96*1.96/4/N170)/N170))/(1+1.96*1.96/N170),"")</f>
        <v/>
      </c>
      <c r="P174" s="97" t="str">
        <f t="shared" si="40"/>
        <v/>
      </c>
      <c r="Q174" s="97" t="str">
        <f t="shared" si="41"/>
        <v/>
      </c>
      <c r="R174" s="96" t="str">
        <f t="shared" si="42"/>
        <v/>
      </c>
      <c r="T174" s="97" t="str">
        <f t="shared" si="43"/>
        <v/>
      </c>
      <c r="U174" s="97" t="str">
        <f t="shared" si="44"/>
        <v/>
      </c>
      <c r="V174" s="96" t="str">
        <f t="shared" si="45"/>
        <v/>
      </c>
      <c r="X174" s="97" t="str">
        <f t="shared" si="46"/>
        <v/>
      </c>
      <c r="Y174" s="97" t="str">
        <f t="shared" si="47"/>
        <v/>
      </c>
      <c r="Z174" s="96" t="str">
        <f t="shared" si="48"/>
        <v/>
      </c>
      <c r="AB174" s="85" t="str">
        <f t="shared" si="49"/>
        <v/>
      </c>
      <c r="AC174" s="85" t="str">
        <f t="shared" si="50"/>
        <v/>
      </c>
    </row>
    <row r="175" spans="3:29" ht="13">
      <c r="C175" s="150" t="s">
        <v>543</v>
      </c>
      <c r="F175" s="608" t="str">
        <f>IF(L169&lt;&gt;"",F170/F169,"")</f>
        <v/>
      </c>
      <c r="G175" s="608"/>
      <c r="H175" s="608" t="str">
        <f>IF(N169&lt;&gt;"",H170/H169,"")</f>
        <v/>
      </c>
      <c r="I175" s="608"/>
      <c r="J175" s="608" t="str">
        <f>IF(P169&lt;&gt;"",J170/J169,"")</f>
        <v/>
      </c>
      <c r="K175" s="608"/>
      <c r="L175" s="269" t="str">
        <f>IF(L169&lt;&gt;"",L170/L169,"")</f>
        <v/>
      </c>
      <c r="M175" s="269" t="str">
        <f>IF(M169&lt;&gt;"",M170/M169,"")</f>
        <v/>
      </c>
      <c r="N175" s="269" t="str">
        <f>IF(N169&lt;&gt;"",N170/N169,"")</f>
        <v/>
      </c>
      <c r="P175" s="97" t="str">
        <f t="shared" si="40"/>
        <v/>
      </c>
      <c r="Q175" s="97" t="str">
        <f t="shared" si="41"/>
        <v/>
      </c>
      <c r="R175" s="96" t="str">
        <f t="shared" si="42"/>
        <v/>
      </c>
      <c r="T175" s="97" t="str">
        <f t="shared" si="43"/>
        <v/>
      </c>
      <c r="U175" s="97" t="str">
        <f t="shared" si="44"/>
        <v/>
      </c>
      <c r="V175" s="96" t="str">
        <f t="shared" si="45"/>
        <v/>
      </c>
      <c r="X175" s="97" t="str">
        <f t="shared" si="46"/>
        <v/>
      </c>
      <c r="Y175" s="97" t="str">
        <f t="shared" si="47"/>
        <v/>
      </c>
      <c r="Z175" s="96" t="str">
        <f t="shared" si="48"/>
        <v/>
      </c>
      <c r="AB175" s="85" t="str">
        <f t="shared" si="49"/>
        <v/>
      </c>
      <c r="AC175" s="85" t="str">
        <f t="shared" si="50"/>
        <v/>
      </c>
    </row>
    <row r="176" spans="3:29" ht="14.5">
      <c r="C176" s="40" t="s">
        <v>544</v>
      </c>
      <c r="F176" s="606" t="str">
        <f>IF(F170&lt;&gt;0,(F175+1.96*1.96/2/F170-1.96*SQRT((F175*(1-F175)+1.96*1.96/4/F170)/F170))/(1+1.96*1.96/F170),"")</f>
        <v/>
      </c>
      <c r="G176" s="607"/>
      <c r="H176" s="606" t="str">
        <f>IF(H170&lt;&gt;0,(H175+1.96*1.96/2/H170-1.96*SQRT((H175*(1-H175)+1.96*1.96/4/H170)/H170))/(1+1.96*1.96/H170),"")</f>
        <v/>
      </c>
      <c r="I176" s="607"/>
      <c r="J176" s="606" t="str">
        <f>IF(J170&lt;&gt;0,(J175+1.96*1.96/2/J170-1.96*SQRT((J175*(1-J175)+1.96*1.96/4/J170)/J170))/(1+1.96*1.96/J170),"")</f>
        <v/>
      </c>
      <c r="K176" s="607"/>
      <c r="L176" s="268" t="str">
        <f>IF(L170&lt;&gt;0,(L175+1.96*1.96/2/L170-1.96*SQRT((L175*(1-L175)+1.96*1.96/4/L170)/L170))/(1+1.96*1.96/L170),"")</f>
        <v/>
      </c>
      <c r="M176" s="268" t="str">
        <f>IF(M170&lt;&gt;0,(M175+1.96*1.96/2/M170-1.96*SQRT((M175*(1-M175)+1.96*1.96/4/M170)/M170))/(1+1.96*1.96/M170),"")</f>
        <v/>
      </c>
      <c r="N176" s="268" t="str">
        <f>IF(N170&lt;&gt;0,(N175+1.96*1.96/2/N170-1.96*SQRT((N175*(1-N175)+1.96*1.96/4/N170)/N170))/(1+1.96*1.96/N170),"")</f>
        <v/>
      </c>
      <c r="P176" s="97" t="str">
        <f t="shared" si="40"/>
        <v/>
      </c>
      <c r="Q176" s="97" t="str">
        <f t="shared" si="41"/>
        <v/>
      </c>
      <c r="R176" s="96" t="str">
        <f t="shared" si="42"/>
        <v/>
      </c>
      <c r="T176" s="97" t="str">
        <f t="shared" si="43"/>
        <v/>
      </c>
      <c r="U176" s="97" t="str">
        <f t="shared" si="44"/>
        <v/>
      </c>
      <c r="V176" s="96" t="str">
        <f t="shared" si="45"/>
        <v/>
      </c>
      <c r="X176" s="97" t="str">
        <f t="shared" si="46"/>
        <v/>
      </c>
      <c r="Y176" s="97" t="str">
        <f t="shared" si="47"/>
        <v/>
      </c>
      <c r="Z176" s="96" t="str">
        <f t="shared" si="48"/>
        <v/>
      </c>
      <c r="AB176" s="85" t="str">
        <f t="shared" si="49"/>
        <v/>
      </c>
      <c r="AC176" s="85" t="str">
        <f t="shared" si="50"/>
        <v/>
      </c>
    </row>
    <row r="177" spans="3:29">
      <c r="P177" s="97" t="str">
        <f t="shared" si="40"/>
        <v/>
      </c>
      <c r="Q177" s="97" t="str">
        <f t="shared" si="41"/>
        <v/>
      </c>
      <c r="R177" s="96" t="str">
        <f t="shared" si="42"/>
        <v/>
      </c>
      <c r="T177" s="97" t="str">
        <f t="shared" si="43"/>
        <v/>
      </c>
      <c r="U177" s="97" t="str">
        <f t="shared" si="44"/>
        <v/>
      </c>
      <c r="V177" s="96" t="str">
        <f t="shared" si="45"/>
        <v/>
      </c>
      <c r="X177" s="97" t="str">
        <f t="shared" si="46"/>
        <v/>
      </c>
      <c r="Y177" s="97" t="str">
        <f t="shared" si="47"/>
        <v/>
      </c>
      <c r="Z177" s="96" t="str">
        <f t="shared" si="48"/>
        <v/>
      </c>
      <c r="AB177" s="85" t="str">
        <f t="shared" si="49"/>
        <v/>
      </c>
      <c r="AC177" s="85" t="str">
        <f t="shared" si="50"/>
        <v/>
      </c>
    </row>
    <row r="178" spans="3:29">
      <c r="P178" s="97" t="str">
        <f t="shared" si="40"/>
        <v/>
      </c>
      <c r="Q178" s="97" t="str">
        <f t="shared" si="41"/>
        <v/>
      </c>
      <c r="R178" s="96" t="str">
        <f t="shared" si="42"/>
        <v/>
      </c>
      <c r="T178" s="97" t="str">
        <f t="shared" si="43"/>
        <v/>
      </c>
      <c r="U178" s="97" t="str">
        <f t="shared" si="44"/>
        <v/>
      </c>
      <c r="V178" s="96" t="str">
        <f t="shared" si="45"/>
        <v/>
      </c>
      <c r="X178" s="97" t="str">
        <f t="shared" si="46"/>
        <v/>
      </c>
      <c r="Y178" s="97" t="str">
        <f t="shared" si="47"/>
        <v/>
      </c>
      <c r="Z178" s="96" t="str">
        <f t="shared" si="48"/>
        <v/>
      </c>
      <c r="AB178" s="85" t="str">
        <f t="shared" si="49"/>
        <v/>
      </c>
      <c r="AC178" s="85" t="str">
        <f t="shared" si="50"/>
        <v/>
      </c>
    </row>
    <row r="179" spans="3:29" ht="15">
      <c r="F179" s="600" t="s">
        <v>545</v>
      </c>
      <c r="G179" s="600"/>
      <c r="H179" s="600"/>
      <c r="I179" s="600"/>
      <c r="J179" s="600"/>
      <c r="K179" s="600"/>
      <c r="L179" s="604" t="s">
        <v>546</v>
      </c>
      <c r="M179" s="604"/>
      <c r="N179" s="604"/>
      <c r="P179" s="97" t="str">
        <f t="shared" si="40"/>
        <v/>
      </c>
      <c r="Q179" s="97" t="str">
        <f t="shared" si="41"/>
        <v/>
      </c>
      <c r="R179" s="96" t="str">
        <f t="shared" si="42"/>
        <v/>
      </c>
      <c r="T179" s="97" t="str">
        <f t="shared" si="43"/>
        <v/>
      </c>
      <c r="U179" s="97" t="str">
        <f t="shared" si="44"/>
        <v/>
      </c>
      <c r="V179" s="96" t="str">
        <f t="shared" si="45"/>
        <v/>
      </c>
      <c r="X179" s="97" t="str">
        <f t="shared" si="46"/>
        <v/>
      </c>
      <c r="Y179" s="97" t="str">
        <f t="shared" si="47"/>
        <v/>
      </c>
      <c r="Z179" s="96" t="str">
        <f t="shared" si="48"/>
        <v/>
      </c>
      <c r="AB179" s="85" t="str">
        <f t="shared" si="49"/>
        <v/>
      </c>
      <c r="AC179" s="85" t="str">
        <f t="shared" si="50"/>
        <v/>
      </c>
    </row>
    <row r="180" spans="3:29">
      <c r="C180" s="40" t="s">
        <v>537</v>
      </c>
      <c r="H180" s="605" t="str">
        <f>F169</f>
        <v/>
      </c>
      <c r="I180" s="605"/>
      <c r="M180" s="254" t="str">
        <f>L169</f>
        <v/>
      </c>
      <c r="P180" s="97" t="str">
        <f t="shared" si="40"/>
        <v/>
      </c>
      <c r="Q180" s="97" t="str">
        <f t="shared" si="41"/>
        <v/>
      </c>
      <c r="R180" s="96" t="str">
        <f t="shared" si="42"/>
        <v/>
      </c>
      <c r="T180" s="97" t="str">
        <f t="shared" si="43"/>
        <v/>
      </c>
      <c r="U180" s="97" t="str">
        <f t="shared" si="44"/>
        <v/>
      </c>
      <c r="V180" s="96" t="str">
        <f t="shared" si="45"/>
        <v/>
      </c>
      <c r="X180" s="97" t="str">
        <f t="shared" si="46"/>
        <v/>
      </c>
      <c r="Y180" s="97" t="str">
        <f t="shared" si="47"/>
        <v/>
      </c>
      <c r="Z180" s="96" t="str">
        <f t="shared" si="48"/>
        <v/>
      </c>
      <c r="AB180" s="85" t="str">
        <f t="shared" si="49"/>
        <v/>
      </c>
      <c r="AC180" s="85" t="str">
        <f t="shared" si="50"/>
        <v/>
      </c>
    </row>
    <row r="181" spans="3:29">
      <c r="C181" s="40" t="s">
        <v>547</v>
      </c>
      <c r="H181" s="605">
        <f>SUM(AB169:AB222)</f>
        <v>0</v>
      </c>
      <c r="I181" s="605"/>
      <c r="M181" s="254">
        <f>SUM(AC169:AC222)</f>
        <v>0</v>
      </c>
      <c r="P181" s="97" t="str">
        <f t="shared" si="40"/>
        <v/>
      </c>
      <c r="Q181" s="97" t="str">
        <f t="shared" si="41"/>
        <v/>
      </c>
      <c r="R181" s="96" t="str">
        <f t="shared" si="42"/>
        <v/>
      </c>
      <c r="T181" s="97" t="str">
        <f t="shared" si="43"/>
        <v/>
      </c>
      <c r="U181" s="97" t="str">
        <f t="shared" si="44"/>
        <v/>
      </c>
      <c r="V181" s="96" t="str">
        <f t="shared" si="45"/>
        <v/>
      </c>
      <c r="X181" s="97" t="str">
        <f t="shared" si="46"/>
        <v/>
      </c>
      <c r="Y181" s="97" t="str">
        <f t="shared" si="47"/>
        <v/>
      </c>
      <c r="Z181" s="96" t="str">
        <f t="shared" si="48"/>
        <v/>
      </c>
      <c r="AB181" s="85" t="str">
        <f t="shared" si="49"/>
        <v/>
      </c>
      <c r="AC181" s="85" t="str">
        <f t="shared" si="50"/>
        <v/>
      </c>
    </row>
    <row r="182" spans="3:29" ht="14.5">
      <c r="C182" s="40" t="s">
        <v>542</v>
      </c>
      <c r="H182" s="606" t="str">
        <f>IF(H181&lt;&gt;0,(H183+1.96*1.96/2/H181+1.96*SQRT((H183*(1-H183)+1.96*1.96/4/H181)/H181))/(1+1.96*1.96/H181),"")</f>
        <v/>
      </c>
      <c r="I182" s="607"/>
      <c r="M182" s="268" t="str">
        <f>IF(M181&lt;&gt;0,(M183+1.96*1.96/2/M181+1.96*SQRT((M183*(1-M183)+1.96*1.96/4/M181)/M181))/(1+1.96*1.96/M181),"")</f>
        <v/>
      </c>
      <c r="N182" s="270"/>
      <c r="P182" s="97" t="str">
        <f t="shared" si="40"/>
        <v/>
      </c>
      <c r="Q182" s="97" t="str">
        <f t="shared" si="41"/>
        <v/>
      </c>
      <c r="R182" s="96" t="str">
        <f t="shared" si="42"/>
        <v/>
      </c>
      <c r="T182" s="97" t="str">
        <f t="shared" si="43"/>
        <v/>
      </c>
      <c r="U182" s="97" t="str">
        <f t="shared" si="44"/>
        <v/>
      </c>
      <c r="V182" s="96" t="str">
        <f t="shared" si="45"/>
        <v/>
      </c>
      <c r="X182" s="97" t="str">
        <f t="shared" si="46"/>
        <v/>
      </c>
      <c r="Y182" s="97" t="str">
        <f t="shared" si="47"/>
        <v/>
      </c>
      <c r="Z182" s="96" t="str">
        <f t="shared" si="48"/>
        <v/>
      </c>
      <c r="AB182" s="85" t="str">
        <f t="shared" si="49"/>
        <v/>
      </c>
      <c r="AC182" s="85" t="str">
        <f t="shared" si="50"/>
        <v/>
      </c>
    </row>
    <row r="183" spans="3:29" ht="13">
      <c r="C183" s="150" t="s">
        <v>543</v>
      </c>
      <c r="H183" s="608" t="str">
        <f>IF(H180&lt;&gt;"",H181/H180,"")</f>
        <v/>
      </c>
      <c r="I183" s="608"/>
      <c r="J183" s="149"/>
      <c r="K183" s="149"/>
      <c r="L183" s="149"/>
      <c r="M183" s="269" t="str">
        <f>IF(M180&lt;&gt;"",M181/M180,"")</f>
        <v/>
      </c>
      <c r="N183" s="271"/>
      <c r="P183" s="97" t="str">
        <f t="shared" si="40"/>
        <v/>
      </c>
      <c r="Q183" s="97" t="str">
        <f t="shared" si="41"/>
        <v/>
      </c>
      <c r="R183" s="96" t="str">
        <f t="shared" si="42"/>
        <v/>
      </c>
      <c r="T183" s="97" t="str">
        <f t="shared" si="43"/>
        <v/>
      </c>
      <c r="U183" s="97" t="str">
        <f t="shared" si="44"/>
        <v/>
      </c>
      <c r="V183" s="96" t="str">
        <f t="shared" si="45"/>
        <v/>
      </c>
      <c r="X183" s="97" t="str">
        <f t="shared" si="46"/>
        <v/>
      </c>
      <c r="Y183" s="97" t="str">
        <f t="shared" si="47"/>
        <v/>
      </c>
      <c r="Z183" s="96" t="str">
        <f t="shared" si="48"/>
        <v/>
      </c>
      <c r="AB183" s="85" t="str">
        <f t="shared" si="49"/>
        <v/>
      </c>
      <c r="AC183" s="85" t="str">
        <f t="shared" si="50"/>
        <v/>
      </c>
    </row>
    <row r="184" spans="3:29" ht="14.5">
      <c r="C184" s="40" t="s">
        <v>544</v>
      </c>
      <c r="H184" s="606" t="str">
        <f>IF(H181&lt;&gt;0,(H183+1.96*1.96/2/H181-1.96*SQRT((H183*(1-H183)+1.96*1.96/4/H181)/H181))/(1+1.96*1.96/H181),"")</f>
        <v/>
      </c>
      <c r="I184" s="607"/>
      <c r="M184" s="268" t="str">
        <f>IF(M181&lt;&gt;0,(M183+1.96*1.96/2/M181-1.96*SQRT((M183*(1-M183)+1.96*1.96/4/M181)/M181))/(1+1.96*1.96/M181),"")</f>
        <v/>
      </c>
      <c r="N184" s="272"/>
      <c r="P184" s="97" t="str">
        <f t="shared" si="40"/>
        <v/>
      </c>
      <c r="Q184" s="97" t="str">
        <f t="shared" si="41"/>
        <v/>
      </c>
      <c r="R184" s="96" t="str">
        <f t="shared" si="42"/>
        <v/>
      </c>
      <c r="T184" s="97" t="str">
        <f t="shared" si="43"/>
        <v/>
      </c>
      <c r="U184" s="97" t="str">
        <f t="shared" si="44"/>
        <v/>
      </c>
      <c r="V184" s="96" t="str">
        <f t="shared" si="45"/>
        <v/>
      </c>
      <c r="X184" s="97" t="str">
        <f t="shared" si="46"/>
        <v/>
      </c>
      <c r="Y184" s="97" t="str">
        <f t="shared" si="47"/>
        <v/>
      </c>
      <c r="Z184" s="96" t="str">
        <f t="shared" si="48"/>
        <v/>
      </c>
      <c r="AB184" s="85" t="str">
        <f t="shared" si="49"/>
        <v/>
      </c>
      <c r="AC184" s="85" t="str">
        <f t="shared" si="50"/>
        <v/>
      </c>
    </row>
    <row r="185" spans="3:29">
      <c r="P185" s="97" t="str">
        <f t="shared" si="40"/>
        <v/>
      </c>
      <c r="Q185" s="97" t="str">
        <f t="shared" si="41"/>
        <v/>
      </c>
      <c r="R185" s="96" t="str">
        <f t="shared" si="42"/>
        <v/>
      </c>
      <c r="T185" s="97" t="str">
        <f t="shared" si="43"/>
        <v/>
      </c>
      <c r="U185" s="97" t="str">
        <f t="shared" si="44"/>
        <v/>
      </c>
      <c r="V185" s="96" t="str">
        <f t="shared" si="45"/>
        <v/>
      </c>
      <c r="X185" s="97" t="str">
        <f t="shared" si="46"/>
        <v/>
      </c>
      <c r="Y185" s="97" t="str">
        <f t="shared" si="47"/>
        <v/>
      </c>
      <c r="Z185" s="96" t="str">
        <f t="shared" si="48"/>
        <v/>
      </c>
      <c r="AB185" s="85" t="str">
        <f t="shared" si="49"/>
        <v/>
      </c>
      <c r="AC185" s="85" t="str">
        <f t="shared" si="50"/>
        <v/>
      </c>
    </row>
    <row r="186" spans="3:29">
      <c r="C186" s="246" t="s">
        <v>548</v>
      </c>
      <c r="D186" s="109"/>
      <c r="E186" s="253"/>
      <c r="F186" s="253"/>
      <c r="G186" s="253"/>
      <c r="H186" s="253"/>
      <c r="I186" s="253"/>
      <c r="J186" s="253"/>
      <c r="K186" s="253"/>
      <c r="L186" s="253"/>
      <c r="M186" s="253"/>
      <c r="N186" s="259"/>
      <c r="P186" s="97" t="str">
        <f t="shared" si="40"/>
        <v/>
      </c>
      <c r="Q186" s="97" t="str">
        <f t="shared" si="41"/>
        <v/>
      </c>
      <c r="R186" s="96" t="str">
        <f t="shared" si="42"/>
        <v/>
      </c>
      <c r="T186" s="97" t="str">
        <f t="shared" si="43"/>
        <v/>
      </c>
      <c r="U186" s="97" t="str">
        <f t="shared" si="44"/>
        <v/>
      </c>
      <c r="V186" s="96" t="str">
        <f t="shared" si="45"/>
        <v/>
      </c>
      <c r="X186" s="97" t="str">
        <f t="shared" si="46"/>
        <v/>
      </c>
      <c r="Y186" s="97" t="str">
        <f t="shared" si="47"/>
        <v/>
      </c>
      <c r="Z186" s="96" t="str">
        <f t="shared" si="48"/>
        <v/>
      </c>
      <c r="AB186" s="85" t="str">
        <f t="shared" si="49"/>
        <v/>
      </c>
      <c r="AC186" s="85" t="str">
        <f t="shared" si="50"/>
        <v/>
      </c>
    </row>
    <row r="187" spans="3:29">
      <c r="C187" s="273"/>
      <c r="D187" s="108"/>
      <c r="E187" s="39" t="s">
        <v>549</v>
      </c>
      <c r="N187" s="274"/>
      <c r="P187" s="97" t="str">
        <f t="shared" si="40"/>
        <v/>
      </c>
      <c r="Q187" s="97" t="str">
        <f t="shared" si="41"/>
        <v/>
      </c>
      <c r="R187" s="96" t="str">
        <f t="shared" si="42"/>
        <v/>
      </c>
      <c r="T187" s="97" t="str">
        <f t="shared" si="43"/>
        <v/>
      </c>
      <c r="U187" s="97" t="str">
        <f t="shared" si="44"/>
        <v/>
      </c>
      <c r="V187" s="96" t="str">
        <f t="shared" si="45"/>
        <v/>
      </c>
      <c r="X187" s="97" t="str">
        <f t="shared" si="46"/>
        <v/>
      </c>
      <c r="Y187" s="97" t="str">
        <f t="shared" si="47"/>
        <v/>
      </c>
      <c r="Z187" s="96" t="str">
        <f t="shared" si="48"/>
        <v/>
      </c>
      <c r="AB187" s="85" t="str">
        <f t="shared" si="49"/>
        <v/>
      </c>
      <c r="AC187" s="85" t="str">
        <f t="shared" si="50"/>
        <v/>
      </c>
    </row>
    <row r="188" spans="3:29">
      <c r="C188" s="273"/>
      <c r="D188" s="108"/>
      <c r="E188" s="39" t="s">
        <v>550</v>
      </c>
      <c r="N188" s="274"/>
      <c r="P188" s="97" t="str">
        <f t="shared" si="40"/>
        <v/>
      </c>
      <c r="Q188" s="97" t="str">
        <f t="shared" si="41"/>
        <v/>
      </c>
      <c r="R188" s="96" t="str">
        <f t="shared" si="42"/>
        <v/>
      </c>
      <c r="T188" s="97" t="str">
        <f t="shared" si="43"/>
        <v/>
      </c>
      <c r="U188" s="97" t="str">
        <f t="shared" si="44"/>
        <v/>
      </c>
      <c r="V188" s="96" t="str">
        <f t="shared" si="45"/>
        <v/>
      </c>
      <c r="X188" s="97" t="str">
        <f t="shared" si="46"/>
        <v/>
      </c>
      <c r="Y188" s="97" t="str">
        <f t="shared" si="47"/>
        <v/>
      </c>
      <c r="Z188" s="96" t="str">
        <f t="shared" si="48"/>
        <v/>
      </c>
      <c r="AB188" s="85" t="str">
        <f t="shared" si="49"/>
        <v/>
      </c>
      <c r="AC188" s="85" t="str">
        <f t="shared" si="50"/>
        <v/>
      </c>
    </row>
    <row r="189" spans="3:29">
      <c r="C189" s="273"/>
      <c r="D189" s="108"/>
      <c r="E189" s="39" t="s">
        <v>551</v>
      </c>
      <c r="N189" s="274"/>
      <c r="P189" s="97" t="str">
        <f t="shared" si="40"/>
        <v/>
      </c>
      <c r="Q189" s="97" t="str">
        <f t="shared" si="41"/>
        <v/>
      </c>
      <c r="R189" s="96" t="str">
        <f t="shared" si="42"/>
        <v/>
      </c>
      <c r="T189" s="97" t="str">
        <f t="shared" si="43"/>
        <v/>
      </c>
      <c r="U189" s="97" t="str">
        <f t="shared" si="44"/>
        <v/>
      </c>
      <c r="V189" s="96" t="str">
        <f t="shared" si="45"/>
        <v/>
      </c>
      <c r="X189" s="97" t="str">
        <f t="shared" si="46"/>
        <v/>
      </c>
      <c r="Y189" s="97" t="str">
        <f t="shared" si="47"/>
        <v/>
      </c>
      <c r="Z189" s="96" t="str">
        <f t="shared" si="48"/>
        <v/>
      </c>
      <c r="AB189" s="85" t="str">
        <f t="shared" si="49"/>
        <v/>
      </c>
      <c r="AC189" s="85" t="str">
        <f t="shared" si="50"/>
        <v/>
      </c>
    </row>
    <row r="190" spans="3:29">
      <c r="C190" s="273"/>
      <c r="D190" s="108"/>
      <c r="E190" s="39" t="s">
        <v>552</v>
      </c>
      <c r="N190" s="274"/>
      <c r="P190" s="97" t="str">
        <f t="shared" si="40"/>
        <v/>
      </c>
      <c r="Q190" s="97" t="str">
        <f t="shared" si="41"/>
        <v/>
      </c>
      <c r="R190" s="96" t="str">
        <f t="shared" si="42"/>
        <v/>
      </c>
      <c r="T190" s="97" t="str">
        <f t="shared" si="43"/>
        <v/>
      </c>
      <c r="U190" s="97" t="str">
        <f t="shared" si="44"/>
        <v/>
      </c>
      <c r="V190" s="96" t="str">
        <f t="shared" si="45"/>
        <v/>
      </c>
      <c r="X190" s="97" t="str">
        <f t="shared" si="46"/>
        <v/>
      </c>
      <c r="Y190" s="97" t="str">
        <f t="shared" si="47"/>
        <v/>
      </c>
      <c r="Z190" s="96" t="str">
        <f t="shared" si="48"/>
        <v/>
      </c>
      <c r="AB190" s="85" t="str">
        <f t="shared" si="49"/>
        <v/>
      </c>
      <c r="AC190" s="85" t="str">
        <f t="shared" si="50"/>
        <v/>
      </c>
    </row>
    <row r="191" spans="3:29">
      <c r="C191" s="275"/>
      <c r="E191" s="39" t="s">
        <v>553</v>
      </c>
      <c r="N191" s="274"/>
      <c r="P191" s="97" t="str">
        <f t="shared" si="40"/>
        <v/>
      </c>
      <c r="Q191" s="97" t="str">
        <f t="shared" si="41"/>
        <v/>
      </c>
      <c r="R191" s="96" t="str">
        <f t="shared" si="42"/>
        <v/>
      </c>
      <c r="T191" s="97" t="str">
        <f t="shared" si="43"/>
        <v/>
      </c>
      <c r="U191" s="97" t="str">
        <f t="shared" si="44"/>
        <v/>
      </c>
      <c r="V191" s="96" t="str">
        <f t="shared" si="45"/>
        <v/>
      </c>
      <c r="X191" s="97" t="str">
        <f t="shared" si="46"/>
        <v/>
      </c>
      <c r="Y191" s="97" t="str">
        <f t="shared" si="47"/>
        <v/>
      </c>
      <c r="Z191" s="96" t="str">
        <f t="shared" si="48"/>
        <v/>
      </c>
      <c r="AB191" s="85" t="str">
        <f t="shared" si="49"/>
        <v/>
      </c>
      <c r="AC191" s="85" t="str">
        <f t="shared" si="50"/>
        <v/>
      </c>
    </row>
    <row r="192" spans="3:29">
      <c r="C192" s="276"/>
      <c r="D192" s="266"/>
      <c r="E192" s="42"/>
      <c r="F192" s="266"/>
      <c r="G192" s="266"/>
      <c r="H192" s="266"/>
      <c r="I192" s="266"/>
      <c r="J192" s="266"/>
      <c r="K192" s="266"/>
      <c r="L192" s="266"/>
      <c r="M192" s="266"/>
      <c r="N192" s="262"/>
      <c r="P192" s="97" t="str">
        <f t="shared" si="40"/>
        <v/>
      </c>
      <c r="Q192" s="97" t="str">
        <f t="shared" si="41"/>
        <v/>
      </c>
      <c r="R192" s="96" t="str">
        <f t="shared" si="42"/>
        <v/>
      </c>
      <c r="T192" s="97" t="str">
        <f t="shared" si="43"/>
        <v/>
      </c>
      <c r="U192" s="97" t="str">
        <f t="shared" si="44"/>
        <v/>
      </c>
      <c r="V192" s="96" t="str">
        <f t="shared" si="45"/>
        <v/>
      </c>
      <c r="X192" s="97" t="str">
        <f t="shared" si="46"/>
        <v/>
      </c>
      <c r="Y192" s="97" t="str">
        <f t="shared" si="47"/>
        <v/>
      </c>
      <c r="Z192" s="96" t="str">
        <f t="shared" si="48"/>
        <v/>
      </c>
      <c r="AB192" s="85" t="str">
        <f t="shared" si="49"/>
        <v/>
      </c>
      <c r="AC192" s="85" t="str">
        <f t="shared" si="50"/>
        <v/>
      </c>
    </row>
    <row r="193" spans="3:29">
      <c r="E193" s="40"/>
      <c r="P193" s="97" t="str">
        <f t="shared" si="40"/>
        <v/>
      </c>
      <c r="Q193" s="97" t="str">
        <f t="shared" si="41"/>
        <v/>
      </c>
      <c r="R193" s="96" t="str">
        <f t="shared" si="42"/>
        <v/>
      </c>
      <c r="T193" s="97" t="str">
        <f t="shared" si="43"/>
        <v/>
      </c>
      <c r="U193" s="97" t="str">
        <f t="shared" si="44"/>
        <v/>
      </c>
      <c r="V193" s="96" t="str">
        <f t="shared" si="45"/>
        <v/>
      </c>
      <c r="X193" s="97" t="str">
        <f t="shared" si="46"/>
        <v/>
      </c>
      <c r="Y193" s="97" t="str">
        <f t="shared" si="47"/>
        <v/>
      </c>
      <c r="Z193" s="96" t="str">
        <f t="shared" si="48"/>
        <v/>
      </c>
      <c r="AB193" s="85" t="str">
        <f t="shared" si="49"/>
        <v/>
      </c>
      <c r="AC193" s="85" t="str">
        <f t="shared" si="50"/>
        <v/>
      </c>
    </row>
    <row r="194" spans="3:29" ht="15.5">
      <c r="C194" s="40" t="s">
        <v>554</v>
      </c>
      <c r="D194" s="40" t="s">
        <v>555</v>
      </c>
      <c r="E194" s="40"/>
      <c r="L194" s="40" t="s">
        <v>556</v>
      </c>
      <c r="P194" s="97" t="str">
        <f t="shared" si="40"/>
        <v/>
      </c>
      <c r="Q194" s="97" t="str">
        <f t="shared" si="41"/>
        <v/>
      </c>
      <c r="R194" s="96" t="str">
        <f t="shared" si="42"/>
        <v/>
      </c>
      <c r="T194" s="97" t="str">
        <f t="shared" si="43"/>
        <v/>
      </c>
      <c r="U194" s="97" t="str">
        <f t="shared" si="44"/>
        <v/>
      </c>
      <c r="V194" s="96" t="str">
        <f t="shared" si="45"/>
        <v/>
      </c>
      <c r="X194" s="97" t="str">
        <f t="shared" si="46"/>
        <v/>
      </c>
      <c r="Y194" s="97" t="str">
        <f t="shared" si="47"/>
        <v/>
      </c>
      <c r="Z194" s="96" t="str">
        <f t="shared" si="48"/>
        <v/>
      </c>
      <c r="AB194" s="85" t="str">
        <f t="shared" si="49"/>
        <v/>
      </c>
      <c r="AC194" s="85" t="str">
        <f t="shared" si="50"/>
        <v/>
      </c>
    </row>
    <row r="195" spans="3:29" ht="15.5">
      <c r="C195" s="40" t="s">
        <v>557</v>
      </c>
      <c r="D195" s="40" t="s">
        <v>558</v>
      </c>
      <c r="E195" s="40"/>
      <c r="L195" s="40" t="s">
        <v>559</v>
      </c>
      <c r="P195" s="97" t="str">
        <f t="shared" si="40"/>
        <v/>
      </c>
      <c r="Q195" s="97" t="str">
        <f t="shared" si="41"/>
        <v/>
      </c>
      <c r="R195" s="96" t="str">
        <f t="shared" si="42"/>
        <v/>
      </c>
      <c r="T195" s="97" t="str">
        <f t="shared" si="43"/>
        <v/>
      </c>
      <c r="U195" s="97" t="str">
        <f t="shared" si="44"/>
        <v/>
      </c>
      <c r="V195" s="96" t="str">
        <f t="shared" si="45"/>
        <v/>
      </c>
      <c r="X195" s="97" t="str">
        <f t="shared" si="46"/>
        <v/>
      </c>
      <c r="Y195" s="97" t="str">
        <f t="shared" si="47"/>
        <v/>
      </c>
      <c r="Z195" s="96" t="str">
        <f t="shared" si="48"/>
        <v/>
      </c>
      <c r="AB195" s="85" t="str">
        <f t="shared" si="49"/>
        <v/>
      </c>
      <c r="AC195" s="85" t="str">
        <f t="shared" si="50"/>
        <v/>
      </c>
    </row>
    <row r="196" spans="3:29">
      <c r="E196" s="40"/>
      <c r="P196" s="97" t="str">
        <f t="shared" si="40"/>
        <v/>
      </c>
      <c r="Q196" s="97" t="str">
        <f t="shared" si="41"/>
        <v/>
      </c>
      <c r="R196" s="96" t="str">
        <f t="shared" si="42"/>
        <v/>
      </c>
      <c r="T196" s="97" t="str">
        <f t="shared" si="43"/>
        <v/>
      </c>
      <c r="U196" s="97" t="str">
        <f t="shared" si="44"/>
        <v/>
      </c>
      <c r="V196" s="96" t="str">
        <f t="shared" si="45"/>
        <v/>
      </c>
      <c r="X196" s="97" t="str">
        <f t="shared" si="46"/>
        <v/>
      </c>
      <c r="Y196" s="97" t="str">
        <f t="shared" si="47"/>
        <v/>
      </c>
      <c r="Z196" s="96" t="str">
        <f t="shared" si="48"/>
        <v/>
      </c>
      <c r="AB196" s="85" t="str">
        <f t="shared" si="49"/>
        <v/>
      </c>
      <c r="AC196" s="85" t="str">
        <f t="shared" si="50"/>
        <v/>
      </c>
    </row>
    <row r="197" spans="3:29">
      <c r="C197" s="40" t="s">
        <v>560</v>
      </c>
      <c r="E197" s="40"/>
      <c r="F197" s="40" t="s">
        <v>561</v>
      </c>
      <c r="P197" s="97" t="str">
        <f t="shared" si="40"/>
        <v/>
      </c>
      <c r="Q197" s="97" t="str">
        <f t="shared" si="41"/>
        <v/>
      </c>
      <c r="R197" s="96" t="str">
        <f t="shared" si="42"/>
        <v/>
      </c>
      <c r="T197" s="97" t="str">
        <f t="shared" si="43"/>
        <v/>
      </c>
      <c r="U197" s="97" t="str">
        <f t="shared" si="44"/>
        <v/>
      </c>
      <c r="V197" s="96" t="str">
        <f t="shared" si="45"/>
        <v/>
      </c>
      <c r="X197" s="97" t="str">
        <f t="shared" si="46"/>
        <v/>
      </c>
      <c r="Y197" s="97" t="str">
        <f t="shared" si="47"/>
        <v/>
      </c>
      <c r="Z197" s="96" t="str">
        <f t="shared" si="48"/>
        <v/>
      </c>
      <c r="AB197" s="85" t="str">
        <f t="shared" si="49"/>
        <v/>
      </c>
      <c r="AC197" s="85" t="str">
        <f t="shared" si="50"/>
        <v/>
      </c>
    </row>
    <row r="198" spans="3:29">
      <c r="E198" s="40"/>
      <c r="P198" s="97" t="str">
        <f t="shared" si="40"/>
        <v/>
      </c>
      <c r="Q198" s="97" t="str">
        <f t="shared" si="41"/>
        <v/>
      </c>
      <c r="R198" s="96" t="str">
        <f t="shared" si="42"/>
        <v/>
      </c>
      <c r="T198" s="97" t="str">
        <f t="shared" si="43"/>
        <v/>
      </c>
      <c r="U198" s="97" t="str">
        <f t="shared" si="44"/>
        <v/>
      </c>
      <c r="V198" s="96" t="str">
        <f t="shared" si="45"/>
        <v/>
      </c>
      <c r="X198" s="97" t="str">
        <f t="shared" si="46"/>
        <v/>
      </c>
      <c r="Y198" s="97" t="str">
        <f t="shared" si="47"/>
        <v/>
      </c>
      <c r="Z198" s="96" t="str">
        <f t="shared" si="48"/>
        <v/>
      </c>
      <c r="AB198" s="85" t="str">
        <f t="shared" si="49"/>
        <v/>
      </c>
      <c r="AC198" s="85" t="str">
        <f t="shared" si="50"/>
        <v/>
      </c>
    </row>
    <row r="199" spans="3:29" ht="13">
      <c r="C199" s="600" t="s">
        <v>562</v>
      </c>
      <c r="D199" s="600"/>
      <c r="E199" s="600"/>
      <c r="F199" s="600"/>
      <c r="G199" s="600"/>
      <c r="H199" s="600"/>
      <c r="I199" s="600"/>
      <c r="J199" s="600"/>
      <c r="K199" s="600"/>
      <c r="L199" s="600"/>
      <c r="P199" s="97" t="str">
        <f t="shared" si="40"/>
        <v/>
      </c>
      <c r="Q199" s="97" t="str">
        <f t="shared" si="41"/>
        <v/>
      </c>
      <c r="R199" s="96" t="str">
        <f t="shared" si="42"/>
        <v/>
      </c>
      <c r="T199" s="97" t="str">
        <f t="shared" si="43"/>
        <v/>
      </c>
      <c r="U199" s="97" t="str">
        <f t="shared" si="44"/>
        <v/>
      </c>
      <c r="V199" s="96" t="str">
        <f t="shared" si="45"/>
        <v/>
      </c>
      <c r="X199" s="97" t="str">
        <f t="shared" si="46"/>
        <v/>
      </c>
      <c r="Y199" s="97" t="str">
        <f t="shared" si="47"/>
        <v/>
      </c>
      <c r="Z199" s="96" t="str">
        <f t="shared" si="48"/>
        <v/>
      </c>
      <c r="AB199" s="85" t="str">
        <f t="shared" si="49"/>
        <v/>
      </c>
      <c r="AC199" s="85" t="str">
        <f t="shared" si="50"/>
        <v/>
      </c>
    </row>
    <row r="200" spans="3:29">
      <c r="C200" s="605" t="s">
        <v>563</v>
      </c>
      <c r="D200" s="605"/>
      <c r="E200" s="605"/>
      <c r="F200" s="605"/>
      <c r="G200" s="609" t="str">
        <f>IF(AND(H175&lt;F174,H175&gt;F176),"Accept Null Hypothesis","Reject Null Hypothesis Accept Alternative")</f>
        <v>Reject Null Hypothesis Accept Alternative</v>
      </c>
      <c r="H200" s="609"/>
      <c r="I200" s="609"/>
      <c r="J200" s="609"/>
      <c r="K200" s="609"/>
      <c r="L200" s="609"/>
      <c r="P200" s="97" t="str">
        <f t="shared" si="40"/>
        <v/>
      </c>
      <c r="Q200" s="97" t="str">
        <f t="shared" si="41"/>
        <v/>
      </c>
      <c r="R200" s="96" t="str">
        <f t="shared" si="42"/>
        <v/>
      </c>
      <c r="T200" s="97" t="str">
        <f t="shared" si="43"/>
        <v/>
      </c>
      <c r="U200" s="97" t="str">
        <f t="shared" si="44"/>
        <v/>
      </c>
      <c r="V200" s="96" t="str">
        <f t="shared" si="45"/>
        <v/>
      </c>
      <c r="X200" s="97" t="str">
        <f t="shared" si="46"/>
        <v/>
      </c>
      <c r="Y200" s="97" t="str">
        <f t="shared" si="47"/>
        <v/>
      </c>
      <c r="Z200" s="96" t="str">
        <f t="shared" si="48"/>
        <v/>
      </c>
      <c r="AB200" s="85" t="str">
        <f t="shared" si="49"/>
        <v/>
      </c>
      <c r="AC200" s="85" t="str">
        <f t="shared" si="50"/>
        <v/>
      </c>
    </row>
    <row r="201" spans="3:29">
      <c r="C201" s="605" t="s">
        <v>564</v>
      </c>
      <c r="D201" s="605"/>
      <c r="E201" s="605"/>
      <c r="F201" s="605"/>
      <c r="G201" s="609" t="str">
        <f>IF(AND(J175&lt;F174,J175&gt;F176),"Accept Null Hypothesis","Reject Null Hypothesis Accept Alternative")</f>
        <v>Reject Null Hypothesis Accept Alternative</v>
      </c>
      <c r="H201" s="609"/>
      <c r="I201" s="609"/>
      <c r="J201" s="609"/>
      <c r="K201" s="609"/>
      <c r="L201" s="609"/>
      <c r="P201" s="97" t="str">
        <f t="shared" si="40"/>
        <v/>
      </c>
      <c r="Q201" s="97" t="str">
        <f t="shared" si="41"/>
        <v/>
      </c>
      <c r="R201" s="96" t="str">
        <f t="shared" si="42"/>
        <v/>
      </c>
      <c r="T201" s="97" t="str">
        <f t="shared" si="43"/>
        <v/>
      </c>
      <c r="U201" s="97" t="str">
        <f t="shared" si="44"/>
        <v/>
      </c>
      <c r="V201" s="96" t="str">
        <f t="shared" si="45"/>
        <v/>
      </c>
      <c r="X201" s="97" t="str">
        <f t="shared" si="46"/>
        <v/>
      </c>
      <c r="Y201" s="97" t="str">
        <f t="shared" si="47"/>
        <v/>
      </c>
      <c r="Z201" s="96" t="str">
        <f t="shared" si="48"/>
        <v/>
      </c>
      <c r="AB201" s="85" t="str">
        <f t="shared" si="49"/>
        <v/>
      </c>
      <c r="AC201" s="85" t="str">
        <f t="shared" si="50"/>
        <v/>
      </c>
    </row>
    <row r="202" spans="3:29">
      <c r="C202" s="605" t="s">
        <v>565</v>
      </c>
      <c r="D202" s="605"/>
      <c r="E202" s="605"/>
      <c r="F202" s="605"/>
      <c r="G202" s="609" t="str">
        <f>IF(AND(J175&lt;H174,J175&gt;H176),"Accept Null Hypothesis","Reject Null Hypothesis Accept Alternative")</f>
        <v>Reject Null Hypothesis Accept Alternative</v>
      </c>
      <c r="H202" s="609"/>
      <c r="I202" s="609"/>
      <c r="J202" s="609"/>
      <c r="K202" s="609"/>
      <c r="L202" s="609"/>
      <c r="P202" s="97" t="str">
        <f t="shared" si="40"/>
        <v/>
      </c>
      <c r="Q202" s="97" t="str">
        <f t="shared" si="41"/>
        <v/>
      </c>
      <c r="R202" s="96" t="str">
        <f t="shared" si="42"/>
        <v/>
      </c>
      <c r="T202" s="97" t="str">
        <f t="shared" si="43"/>
        <v/>
      </c>
      <c r="U202" s="97" t="str">
        <f t="shared" si="44"/>
        <v/>
      </c>
      <c r="V202" s="96" t="str">
        <f t="shared" si="45"/>
        <v/>
      </c>
      <c r="X202" s="97" t="str">
        <f t="shared" si="46"/>
        <v/>
      </c>
      <c r="Y202" s="97" t="str">
        <f t="shared" si="47"/>
        <v/>
      </c>
      <c r="Z202" s="96" t="str">
        <f t="shared" si="48"/>
        <v/>
      </c>
      <c r="AB202" s="85" t="str">
        <f t="shared" si="49"/>
        <v/>
      </c>
      <c r="AC202" s="85" t="str">
        <f t="shared" si="50"/>
        <v/>
      </c>
    </row>
    <row r="203" spans="3:29">
      <c r="E203" s="40"/>
      <c r="P203" s="97" t="str">
        <f t="shared" si="40"/>
        <v/>
      </c>
      <c r="Q203" s="97" t="str">
        <f t="shared" si="41"/>
        <v/>
      </c>
      <c r="R203" s="96" t="str">
        <f t="shared" si="42"/>
        <v/>
      </c>
      <c r="T203" s="97" t="str">
        <f t="shared" si="43"/>
        <v/>
      </c>
      <c r="U203" s="97" t="str">
        <f t="shared" si="44"/>
        <v/>
      </c>
      <c r="V203" s="96" t="str">
        <f t="shared" si="45"/>
        <v/>
      </c>
      <c r="X203" s="97" t="str">
        <f t="shared" si="46"/>
        <v/>
      </c>
      <c r="Y203" s="97" t="str">
        <f t="shared" si="47"/>
        <v/>
      </c>
      <c r="Z203" s="96" t="str">
        <f t="shared" si="48"/>
        <v/>
      </c>
      <c r="AB203" s="85" t="str">
        <f t="shared" si="49"/>
        <v/>
      </c>
      <c r="AC203" s="85" t="str">
        <f t="shared" si="50"/>
        <v/>
      </c>
    </row>
    <row r="204" spans="3:29">
      <c r="E204" s="40"/>
      <c r="P204" s="97" t="str">
        <f t="shared" si="40"/>
        <v/>
      </c>
      <c r="Q204" s="97" t="str">
        <f t="shared" si="41"/>
        <v/>
      </c>
      <c r="R204" s="96" t="str">
        <f t="shared" si="42"/>
        <v/>
      </c>
      <c r="T204" s="97" t="str">
        <f t="shared" si="43"/>
        <v/>
      </c>
      <c r="U204" s="97" t="str">
        <f t="shared" si="44"/>
        <v/>
      </c>
      <c r="V204" s="96" t="str">
        <f t="shared" si="45"/>
        <v/>
      </c>
      <c r="X204" s="97" t="str">
        <f t="shared" si="46"/>
        <v/>
      </c>
      <c r="Y204" s="97" t="str">
        <f t="shared" si="47"/>
        <v/>
      </c>
      <c r="Z204" s="96" t="str">
        <f t="shared" si="48"/>
        <v/>
      </c>
      <c r="AB204" s="85" t="str">
        <f t="shared" si="49"/>
        <v/>
      </c>
      <c r="AC204" s="85" t="str">
        <f t="shared" si="50"/>
        <v/>
      </c>
    </row>
    <row r="205" spans="3:29">
      <c r="E205" s="40"/>
      <c r="P205" s="97" t="str">
        <f t="shared" si="40"/>
        <v/>
      </c>
      <c r="Q205" s="97" t="str">
        <f t="shared" si="41"/>
        <v/>
      </c>
      <c r="R205" s="96" t="str">
        <f t="shared" si="42"/>
        <v/>
      </c>
      <c r="T205" s="97" t="str">
        <f t="shared" si="43"/>
        <v/>
      </c>
      <c r="U205" s="97" t="str">
        <f t="shared" si="44"/>
        <v/>
      </c>
      <c r="V205" s="96" t="str">
        <f t="shared" si="45"/>
        <v/>
      </c>
      <c r="X205" s="97" t="str">
        <f t="shared" si="46"/>
        <v/>
      </c>
      <c r="Y205" s="97" t="str">
        <f t="shared" si="47"/>
        <v/>
      </c>
      <c r="Z205" s="96" t="str">
        <f t="shared" si="48"/>
        <v/>
      </c>
      <c r="AB205" s="85" t="str">
        <f t="shared" si="49"/>
        <v/>
      </c>
      <c r="AC205" s="85" t="str">
        <f t="shared" si="50"/>
        <v/>
      </c>
    </row>
    <row r="206" spans="3:29">
      <c r="E206" s="40"/>
      <c r="P206" s="97" t="str">
        <f t="shared" si="40"/>
        <v/>
      </c>
      <c r="Q206" s="97" t="str">
        <f t="shared" si="41"/>
        <v/>
      </c>
      <c r="R206" s="96" t="str">
        <f t="shared" si="42"/>
        <v/>
      </c>
      <c r="T206" s="97" t="str">
        <f t="shared" si="43"/>
        <v/>
      </c>
      <c r="U206" s="97" t="str">
        <f t="shared" si="44"/>
        <v/>
      </c>
      <c r="V206" s="96" t="str">
        <f t="shared" si="45"/>
        <v/>
      </c>
      <c r="X206" s="97" t="str">
        <f t="shared" si="46"/>
        <v/>
      </c>
      <c r="Y206" s="97" t="str">
        <f t="shared" si="47"/>
        <v/>
      </c>
      <c r="Z206" s="96" t="str">
        <f t="shared" si="48"/>
        <v/>
      </c>
      <c r="AB206" s="85" t="str">
        <f t="shared" si="49"/>
        <v/>
      </c>
      <c r="AC206" s="85" t="str">
        <f t="shared" si="50"/>
        <v/>
      </c>
    </row>
    <row r="207" spans="3:29">
      <c r="E207" s="40"/>
      <c r="P207" s="97" t="str">
        <f t="shared" si="40"/>
        <v/>
      </c>
      <c r="Q207" s="97" t="str">
        <f t="shared" si="41"/>
        <v/>
      </c>
      <c r="R207" s="96" t="str">
        <f t="shared" si="42"/>
        <v/>
      </c>
      <c r="T207" s="97" t="str">
        <f t="shared" si="43"/>
        <v/>
      </c>
      <c r="U207" s="97" t="str">
        <f t="shared" si="44"/>
        <v/>
      </c>
      <c r="V207" s="96" t="str">
        <f t="shared" si="45"/>
        <v/>
      </c>
      <c r="X207" s="97" t="str">
        <f t="shared" si="46"/>
        <v/>
      </c>
      <c r="Y207" s="97" t="str">
        <f t="shared" si="47"/>
        <v/>
      </c>
      <c r="Z207" s="96" t="str">
        <f t="shared" si="48"/>
        <v/>
      </c>
      <c r="AB207" s="85" t="str">
        <f t="shared" si="49"/>
        <v/>
      </c>
      <c r="AC207" s="85" t="str">
        <f t="shared" si="50"/>
        <v/>
      </c>
    </row>
    <row r="208" spans="3:29">
      <c r="E208" s="40"/>
      <c r="P208" s="97" t="str">
        <f t="shared" si="40"/>
        <v/>
      </c>
      <c r="Q208" s="97" t="str">
        <f t="shared" si="41"/>
        <v/>
      </c>
      <c r="R208" s="96" t="str">
        <f t="shared" si="42"/>
        <v/>
      </c>
      <c r="T208" s="97" t="str">
        <f t="shared" si="43"/>
        <v/>
      </c>
      <c r="U208" s="97" t="str">
        <f t="shared" si="44"/>
        <v/>
      </c>
      <c r="V208" s="96" t="str">
        <f t="shared" si="45"/>
        <v/>
      </c>
      <c r="X208" s="97" t="str">
        <f t="shared" si="46"/>
        <v/>
      </c>
      <c r="Y208" s="97" t="str">
        <f t="shared" si="47"/>
        <v/>
      </c>
      <c r="Z208" s="96" t="str">
        <f t="shared" si="48"/>
        <v/>
      </c>
      <c r="AB208" s="85" t="str">
        <f t="shared" si="49"/>
        <v/>
      </c>
      <c r="AC208" s="85" t="str">
        <f t="shared" si="50"/>
        <v/>
      </c>
    </row>
    <row r="209" spans="2:29">
      <c r="E209" s="40"/>
      <c r="O209" s="98"/>
      <c r="P209" s="97"/>
      <c r="Q209" s="97"/>
      <c r="T209" s="97"/>
      <c r="U209" s="97"/>
      <c r="V209" s="96"/>
      <c r="X209" s="97"/>
      <c r="Y209" s="97"/>
      <c r="Z209" s="96"/>
      <c r="AB209" s="85"/>
      <c r="AC209" s="85"/>
    </row>
    <row r="210" spans="2:29">
      <c r="E210" s="40"/>
      <c r="O210" s="98"/>
      <c r="P210" s="97"/>
      <c r="Q210" s="97"/>
      <c r="T210" s="97"/>
      <c r="U210" s="97"/>
      <c r="V210" s="96"/>
      <c r="X210" s="97"/>
      <c r="Y210" s="97"/>
      <c r="Z210" s="96"/>
      <c r="AB210" s="85"/>
      <c r="AC210" s="85"/>
    </row>
    <row r="211" spans="2:29">
      <c r="E211" s="40"/>
      <c r="O211" s="98"/>
      <c r="P211" s="97"/>
      <c r="Q211" s="97"/>
      <c r="T211" s="97"/>
      <c r="U211" s="97"/>
      <c r="V211" s="96"/>
      <c r="X211" s="97"/>
      <c r="Y211" s="97"/>
      <c r="Z211" s="96"/>
      <c r="AB211" s="85"/>
      <c r="AC211" s="85"/>
    </row>
    <row r="212" spans="2:29" ht="20">
      <c r="C212" s="255" t="s">
        <v>566</v>
      </c>
      <c r="E212" s="40"/>
      <c r="O212" s="98"/>
      <c r="P212" s="97"/>
      <c r="Q212" s="97"/>
      <c r="T212" s="97"/>
      <c r="U212" s="97"/>
      <c r="V212" s="96"/>
      <c r="X212" s="97"/>
      <c r="Y212" s="97"/>
      <c r="Z212" s="96"/>
      <c r="AB212" s="85"/>
      <c r="AC212" s="85"/>
    </row>
    <row r="213" spans="2:29">
      <c r="E213" s="40"/>
      <c r="P213" s="97" t="str">
        <f t="shared" ref="P213:P222" si="51">IF(C55&lt;&gt;"",IF(AND(C55=D55,D55=E55),1,0),"")</f>
        <v/>
      </c>
      <c r="Q213" s="97" t="str">
        <f t="shared" ref="Q213:Q222" si="52">IF(C55&lt;&gt;"",IF(AND(C55=D55,D55=E55,E55=L55),1,0),"")</f>
        <v/>
      </c>
      <c r="R213" s="96" t="str">
        <f t="shared" ref="R213:R222" si="53">IF(P213&lt;&gt;"",IF(P213&lt;&gt;Q213,L55,""),"")</f>
        <v/>
      </c>
      <c r="T213" s="97" t="str">
        <f t="shared" ref="T213:T222" si="54">IF(F55&lt;&gt;"",IF(AND(F55=G55,F55=H55),1,0),"")</f>
        <v/>
      </c>
      <c r="U213" s="97" t="str">
        <f t="shared" ref="U213:U222" si="55">IF(F55&lt;&gt;"",IF(AND(F55=G55,G55=H55,H55=L55),1,0),"")</f>
        <v/>
      </c>
      <c r="V213" s="96" t="str">
        <f t="shared" ref="V213:V222" si="56">IF(T213&lt;&gt;"",IF(T213&lt;&gt;U213,L55,""),"")</f>
        <v/>
      </c>
      <c r="X213" s="97" t="str">
        <f t="shared" ref="X213:X222" si="57">IF(I55&lt;&gt;"",IF(AND(I55=J55,J55=K55),1,0),"")</f>
        <v/>
      </c>
      <c r="Y213" s="97" t="str">
        <f t="shared" ref="Y213:Y222" si="58">IF(I55&lt;&gt;"",IF(AND(I55=J55,J55=K55,K55=L55),1,0),"")</f>
        <v/>
      </c>
      <c r="Z213" s="96" t="str">
        <f t="shared" ref="Z213:Z222" si="59">IF(X213&lt;&gt;"",IF(X213&lt;&gt;Y213,L55,""),"")</f>
        <v/>
      </c>
      <c r="AB213" s="85" t="str">
        <f t="shared" ref="AB213:AB222" si="60">IF(C55&lt;&gt;"",IF(OR(SUM(C55:K55)=9,SUM(C55:K55)=0),1,0),"")</f>
        <v/>
      </c>
      <c r="AC213" s="85" t="str">
        <f t="shared" ref="AC213:AC222" si="61">IF(Y213&lt;&gt;"",IF(Q213+U213+Y213=3,1,0),"")</f>
        <v/>
      </c>
    </row>
    <row r="214" spans="2:29" ht="13">
      <c r="B214" s="40"/>
      <c r="C214" s="600" t="s">
        <v>567</v>
      </c>
      <c r="D214" s="600"/>
      <c r="E214" s="600"/>
      <c r="F214" s="600"/>
      <c r="G214" s="600"/>
      <c r="H214" s="600"/>
      <c r="I214" s="600"/>
      <c r="J214" s="600"/>
      <c r="K214" s="600"/>
      <c r="L214" s="600"/>
      <c r="M214" s="40"/>
      <c r="N214" s="40"/>
      <c r="P214" s="97" t="str">
        <f t="shared" si="51"/>
        <v/>
      </c>
      <c r="Q214" s="97" t="str">
        <f t="shared" si="52"/>
        <v/>
      </c>
      <c r="R214" s="96" t="str">
        <f t="shared" si="53"/>
        <v/>
      </c>
      <c r="T214" s="97" t="str">
        <f t="shared" si="54"/>
        <v/>
      </c>
      <c r="U214" s="97" t="str">
        <f t="shared" si="55"/>
        <v/>
      </c>
      <c r="V214" s="96" t="str">
        <f t="shared" si="56"/>
        <v/>
      </c>
      <c r="X214" s="97" t="str">
        <f t="shared" si="57"/>
        <v/>
      </c>
      <c r="Y214" s="97" t="str">
        <f t="shared" si="58"/>
        <v/>
      </c>
      <c r="Z214" s="96" t="str">
        <f t="shared" si="59"/>
        <v/>
      </c>
      <c r="AB214" s="85" t="str">
        <f t="shared" si="60"/>
        <v/>
      </c>
      <c r="AC214" s="85" t="str">
        <f t="shared" si="61"/>
        <v/>
      </c>
    </row>
    <row r="215" spans="2:29">
      <c r="B215" s="40"/>
      <c r="C215" s="601" t="s">
        <v>568</v>
      </c>
      <c r="D215" s="601"/>
      <c r="E215" s="601"/>
      <c r="F215" s="601"/>
      <c r="G215" s="601" t="s">
        <v>569</v>
      </c>
      <c r="H215" s="601"/>
      <c r="I215" s="601"/>
      <c r="J215" s="601" t="s">
        <v>570</v>
      </c>
      <c r="K215" s="601"/>
      <c r="L215" s="601" t="s">
        <v>571</v>
      </c>
      <c r="M215" s="40"/>
      <c r="N215" s="40"/>
      <c r="P215" s="97" t="str">
        <f t="shared" si="51"/>
        <v/>
      </c>
      <c r="Q215" s="97" t="str">
        <f t="shared" si="52"/>
        <v/>
      </c>
      <c r="R215" s="96" t="str">
        <f t="shared" si="53"/>
        <v/>
      </c>
      <c r="T215" s="97" t="str">
        <f t="shared" si="54"/>
        <v/>
      </c>
      <c r="U215" s="97" t="str">
        <f t="shared" si="55"/>
        <v/>
      </c>
      <c r="V215" s="96" t="str">
        <f t="shared" si="56"/>
        <v/>
      </c>
      <c r="X215" s="97" t="str">
        <f t="shared" si="57"/>
        <v/>
      </c>
      <c r="Y215" s="97" t="str">
        <f t="shared" si="58"/>
        <v/>
      </c>
      <c r="Z215" s="96" t="str">
        <f t="shared" si="59"/>
        <v/>
      </c>
      <c r="AB215" s="85" t="str">
        <f t="shared" si="60"/>
        <v/>
      </c>
      <c r="AC215" s="85" t="str">
        <f t="shared" si="61"/>
        <v/>
      </c>
    </row>
    <row r="216" spans="2:29">
      <c r="B216" s="40"/>
      <c r="C216" s="601"/>
      <c r="D216" s="601"/>
      <c r="E216" s="601"/>
      <c r="F216" s="601"/>
      <c r="G216" s="601"/>
      <c r="H216" s="601"/>
      <c r="I216" s="601"/>
      <c r="J216" s="601"/>
      <c r="K216" s="601"/>
      <c r="L216" s="601"/>
      <c r="M216" s="40"/>
      <c r="N216" s="40"/>
      <c r="P216" s="97" t="str">
        <f t="shared" si="51"/>
        <v/>
      </c>
      <c r="Q216" s="97" t="str">
        <f t="shared" si="52"/>
        <v/>
      </c>
      <c r="R216" s="96" t="str">
        <f t="shared" si="53"/>
        <v/>
      </c>
      <c r="T216" s="97" t="str">
        <f t="shared" si="54"/>
        <v/>
      </c>
      <c r="U216" s="97" t="str">
        <f t="shared" si="55"/>
        <v/>
      </c>
      <c r="V216" s="96" t="str">
        <f t="shared" si="56"/>
        <v/>
      </c>
      <c r="X216" s="97" t="str">
        <f t="shared" si="57"/>
        <v/>
      </c>
      <c r="Y216" s="97" t="str">
        <f t="shared" si="58"/>
        <v/>
      </c>
      <c r="Z216" s="96" t="str">
        <f t="shared" si="59"/>
        <v/>
      </c>
      <c r="AB216" s="85" t="str">
        <f t="shared" si="60"/>
        <v/>
      </c>
      <c r="AC216" s="85" t="str">
        <f t="shared" si="61"/>
        <v/>
      </c>
    </row>
    <row r="217" spans="2:29">
      <c r="B217" s="40"/>
      <c r="C217" s="599" t="s">
        <v>572</v>
      </c>
      <c r="D217" s="599"/>
      <c r="E217" s="599"/>
      <c r="F217" s="599"/>
      <c r="G217" s="599" t="s">
        <v>573</v>
      </c>
      <c r="H217" s="599"/>
      <c r="I217" s="599"/>
      <c r="J217" s="599" t="s">
        <v>574</v>
      </c>
      <c r="K217" s="599"/>
      <c r="L217" s="599" t="s">
        <v>575</v>
      </c>
      <c r="M217" s="40"/>
      <c r="N217" s="40"/>
      <c r="P217" s="97" t="str">
        <f t="shared" si="51"/>
        <v/>
      </c>
      <c r="Q217" s="97" t="str">
        <f t="shared" si="52"/>
        <v/>
      </c>
      <c r="R217" s="96" t="str">
        <f t="shared" si="53"/>
        <v/>
      </c>
      <c r="T217" s="97" t="str">
        <f t="shared" si="54"/>
        <v/>
      </c>
      <c r="U217" s="97" t="str">
        <f t="shared" si="55"/>
        <v/>
      </c>
      <c r="V217" s="96" t="str">
        <f t="shared" si="56"/>
        <v/>
      </c>
      <c r="X217" s="97" t="str">
        <f t="shared" si="57"/>
        <v/>
      </c>
      <c r="Y217" s="97" t="str">
        <f t="shared" si="58"/>
        <v/>
      </c>
      <c r="Z217" s="96" t="str">
        <f t="shared" si="59"/>
        <v/>
      </c>
      <c r="AB217" s="85" t="str">
        <f t="shared" si="60"/>
        <v/>
      </c>
      <c r="AC217" s="85" t="str">
        <f t="shared" si="61"/>
        <v/>
      </c>
    </row>
    <row r="218" spans="2:29">
      <c r="B218" s="40"/>
      <c r="C218" s="599"/>
      <c r="D218" s="599"/>
      <c r="E218" s="599"/>
      <c r="F218" s="599"/>
      <c r="G218" s="599"/>
      <c r="H218" s="599"/>
      <c r="I218" s="599"/>
      <c r="J218" s="599"/>
      <c r="K218" s="599"/>
      <c r="L218" s="599"/>
      <c r="M218" s="40"/>
      <c r="N218" s="40"/>
      <c r="P218" s="97" t="str">
        <f t="shared" si="51"/>
        <v/>
      </c>
      <c r="Q218" s="97" t="str">
        <f t="shared" si="52"/>
        <v/>
      </c>
      <c r="R218" s="96" t="str">
        <f t="shared" si="53"/>
        <v/>
      </c>
      <c r="T218" s="97" t="str">
        <f t="shared" si="54"/>
        <v/>
      </c>
      <c r="U218" s="97" t="str">
        <f t="shared" si="55"/>
        <v/>
      </c>
      <c r="V218" s="96" t="str">
        <f t="shared" si="56"/>
        <v/>
      </c>
      <c r="X218" s="97" t="str">
        <f t="shared" si="57"/>
        <v/>
      </c>
      <c r="Y218" s="97" t="str">
        <f t="shared" si="58"/>
        <v/>
      </c>
      <c r="Z218" s="96" t="str">
        <f t="shared" si="59"/>
        <v/>
      </c>
      <c r="AB218" s="85" t="str">
        <f t="shared" si="60"/>
        <v/>
      </c>
      <c r="AC218" s="85" t="str">
        <f t="shared" si="61"/>
        <v/>
      </c>
    </row>
    <row r="219" spans="2:29" ht="12.75" customHeight="1">
      <c r="B219" s="40"/>
      <c r="C219" s="599" t="s">
        <v>576</v>
      </c>
      <c r="D219" s="599"/>
      <c r="E219" s="599"/>
      <c r="F219" s="599"/>
      <c r="G219" s="599" t="s">
        <v>577</v>
      </c>
      <c r="H219" s="599"/>
      <c r="I219" s="599"/>
      <c r="J219" s="599" t="s">
        <v>575</v>
      </c>
      <c r="K219" s="599"/>
      <c r="L219" s="599" t="s">
        <v>578</v>
      </c>
      <c r="M219" s="40"/>
      <c r="N219" s="40"/>
      <c r="P219" s="97" t="str">
        <f t="shared" si="51"/>
        <v/>
      </c>
      <c r="Q219" s="97" t="str">
        <f t="shared" si="52"/>
        <v/>
      </c>
      <c r="R219" s="96" t="str">
        <f t="shared" si="53"/>
        <v/>
      </c>
      <c r="T219" s="97" t="str">
        <f t="shared" si="54"/>
        <v/>
      </c>
      <c r="U219" s="97" t="str">
        <f t="shared" si="55"/>
        <v/>
      </c>
      <c r="V219" s="96" t="str">
        <f t="shared" si="56"/>
        <v/>
      </c>
      <c r="X219" s="97" t="str">
        <f t="shared" si="57"/>
        <v/>
      </c>
      <c r="Y219" s="97" t="str">
        <f t="shared" si="58"/>
        <v/>
      </c>
      <c r="Z219" s="96" t="str">
        <f t="shared" si="59"/>
        <v/>
      </c>
      <c r="AB219" s="85" t="str">
        <f t="shared" si="60"/>
        <v/>
      </c>
      <c r="AC219" s="85" t="str">
        <f t="shared" si="61"/>
        <v/>
      </c>
    </row>
    <row r="220" spans="2:29">
      <c r="B220" s="40"/>
      <c r="C220" s="599"/>
      <c r="D220" s="599"/>
      <c r="E220" s="599"/>
      <c r="F220" s="599"/>
      <c r="G220" s="599"/>
      <c r="H220" s="599"/>
      <c r="I220" s="599"/>
      <c r="J220" s="599"/>
      <c r="K220" s="599"/>
      <c r="L220" s="599"/>
      <c r="M220" s="40"/>
      <c r="N220" s="40"/>
      <c r="P220" s="97" t="str">
        <f t="shared" si="51"/>
        <v/>
      </c>
      <c r="Q220" s="97" t="str">
        <f t="shared" si="52"/>
        <v/>
      </c>
      <c r="R220" s="96" t="str">
        <f t="shared" si="53"/>
        <v/>
      </c>
      <c r="T220" s="97" t="str">
        <f t="shared" si="54"/>
        <v/>
      </c>
      <c r="U220" s="97" t="str">
        <f t="shared" si="55"/>
        <v/>
      </c>
      <c r="V220" s="96" t="str">
        <f t="shared" si="56"/>
        <v/>
      </c>
      <c r="X220" s="97" t="str">
        <f t="shared" si="57"/>
        <v/>
      </c>
      <c r="Y220" s="97" t="str">
        <f t="shared" si="58"/>
        <v/>
      </c>
      <c r="Z220" s="96" t="str">
        <f t="shared" si="59"/>
        <v/>
      </c>
      <c r="AB220" s="85" t="str">
        <f t="shared" si="60"/>
        <v/>
      </c>
      <c r="AC220" s="85" t="str">
        <f t="shared" si="61"/>
        <v/>
      </c>
    </row>
    <row r="221" spans="2:29">
      <c r="B221" s="40"/>
      <c r="C221" s="599"/>
      <c r="D221" s="599"/>
      <c r="E221" s="599"/>
      <c r="F221" s="599"/>
      <c r="G221" s="599"/>
      <c r="H221" s="599"/>
      <c r="I221" s="599"/>
      <c r="J221" s="599"/>
      <c r="K221" s="599"/>
      <c r="L221" s="599"/>
      <c r="M221" s="40"/>
      <c r="N221" s="40"/>
      <c r="P221" s="97" t="str">
        <f t="shared" si="51"/>
        <v/>
      </c>
      <c r="Q221" s="97" t="str">
        <f t="shared" si="52"/>
        <v/>
      </c>
      <c r="R221" s="96" t="str">
        <f t="shared" si="53"/>
        <v/>
      </c>
      <c r="T221" s="97" t="str">
        <f t="shared" si="54"/>
        <v/>
      </c>
      <c r="U221" s="97" t="str">
        <f t="shared" si="55"/>
        <v/>
      </c>
      <c r="V221" s="96" t="str">
        <f t="shared" si="56"/>
        <v/>
      </c>
      <c r="X221" s="97" t="str">
        <f t="shared" si="57"/>
        <v/>
      </c>
      <c r="Y221" s="97" t="str">
        <f t="shared" si="58"/>
        <v/>
      </c>
      <c r="Z221" s="96" t="str">
        <f t="shared" si="59"/>
        <v/>
      </c>
      <c r="AB221" s="85" t="str">
        <f t="shared" si="60"/>
        <v/>
      </c>
      <c r="AC221" s="85" t="str">
        <f t="shared" si="61"/>
        <v/>
      </c>
    </row>
    <row r="222" spans="2:29" ht="12.75" customHeight="1">
      <c r="B222" s="40"/>
      <c r="C222" s="599" t="s">
        <v>579</v>
      </c>
      <c r="D222" s="599"/>
      <c r="E222" s="599"/>
      <c r="F222" s="599"/>
      <c r="G222" s="599" t="s">
        <v>580</v>
      </c>
      <c r="H222" s="599"/>
      <c r="I222" s="599"/>
      <c r="J222" s="599" t="s">
        <v>581</v>
      </c>
      <c r="K222" s="599"/>
      <c r="L222" s="599" t="s">
        <v>582</v>
      </c>
      <c r="M222" s="40"/>
      <c r="N222" s="40"/>
      <c r="P222" s="97" t="str">
        <f t="shared" si="51"/>
        <v/>
      </c>
      <c r="Q222" s="97" t="str">
        <f t="shared" si="52"/>
        <v/>
      </c>
      <c r="R222" s="96" t="str">
        <f t="shared" si="53"/>
        <v/>
      </c>
      <c r="T222" s="97" t="str">
        <f t="shared" si="54"/>
        <v/>
      </c>
      <c r="U222" s="97" t="str">
        <f t="shared" si="55"/>
        <v/>
      </c>
      <c r="V222" s="96" t="str">
        <f t="shared" si="56"/>
        <v/>
      </c>
      <c r="X222" s="97" t="str">
        <f t="shared" si="57"/>
        <v/>
      </c>
      <c r="Y222" s="97" t="str">
        <f t="shared" si="58"/>
        <v/>
      </c>
      <c r="Z222" s="96" t="str">
        <f t="shared" si="59"/>
        <v/>
      </c>
      <c r="AB222" s="85" t="str">
        <f t="shared" si="60"/>
        <v/>
      </c>
      <c r="AC222" s="85" t="str">
        <f t="shared" si="61"/>
        <v/>
      </c>
    </row>
    <row r="223" spans="2:29">
      <c r="B223" s="40"/>
      <c r="C223" s="599"/>
      <c r="D223" s="599"/>
      <c r="E223" s="599"/>
      <c r="F223" s="599"/>
      <c r="G223" s="599"/>
      <c r="H223" s="599"/>
      <c r="I223" s="599"/>
      <c r="J223" s="599"/>
      <c r="K223" s="599"/>
      <c r="L223" s="599"/>
      <c r="M223" s="40"/>
      <c r="N223" s="40"/>
    </row>
    <row r="224" spans="2:29">
      <c r="B224" s="40"/>
      <c r="C224" s="599"/>
      <c r="D224" s="599"/>
      <c r="E224" s="599"/>
      <c r="F224" s="599"/>
      <c r="G224" s="599"/>
      <c r="H224" s="599"/>
      <c r="I224" s="599"/>
      <c r="J224" s="599"/>
      <c r="K224" s="599"/>
      <c r="L224" s="599"/>
      <c r="M224" s="40"/>
      <c r="N224" s="40"/>
    </row>
    <row r="225" spans="2:14">
      <c r="B225" s="40"/>
      <c r="M225" s="40"/>
      <c r="N225" s="40"/>
    </row>
    <row r="226" spans="2:14" ht="13">
      <c r="B226" s="40"/>
      <c r="C226" s="600" t="s">
        <v>583</v>
      </c>
      <c r="D226" s="600"/>
      <c r="E226" s="600"/>
      <c r="F226" s="600"/>
      <c r="G226" s="600"/>
      <c r="H226" s="600"/>
      <c r="I226" s="600"/>
      <c r="J226" s="600"/>
      <c r="K226" s="600"/>
      <c r="L226" s="600"/>
      <c r="M226" s="40"/>
      <c r="N226" s="40"/>
    </row>
    <row r="227" spans="2:14">
      <c r="C227" s="601" t="s">
        <v>453</v>
      </c>
      <c r="D227" s="601"/>
      <c r="E227" s="601"/>
      <c r="F227" s="601"/>
      <c r="G227" s="601" t="s">
        <v>569</v>
      </c>
      <c r="H227" s="601"/>
      <c r="I227" s="601"/>
      <c r="J227" s="601" t="s">
        <v>570</v>
      </c>
      <c r="K227" s="601"/>
      <c r="L227" s="601" t="s">
        <v>571</v>
      </c>
    </row>
    <row r="228" spans="2:14">
      <c r="C228" s="601"/>
      <c r="D228" s="601"/>
      <c r="E228" s="601"/>
      <c r="F228" s="601"/>
      <c r="G228" s="601"/>
      <c r="H228" s="601"/>
      <c r="I228" s="601"/>
      <c r="J228" s="601"/>
      <c r="K228" s="601"/>
      <c r="L228" s="601"/>
    </row>
    <row r="229" spans="2:14">
      <c r="C229" s="603" t="s">
        <v>509</v>
      </c>
      <c r="D229" s="603"/>
      <c r="E229" s="603"/>
      <c r="F229" s="603"/>
      <c r="G229" s="602" t="str">
        <f>L175</f>
        <v/>
      </c>
      <c r="H229" s="599"/>
      <c r="I229" s="599"/>
      <c r="J229" s="602" t="str">
        <f>IF(L15&lt;&gt;"",J124/(COUNTIF($L$15:$L$64,"=1")*3),"")</f>
        <v/>
      </c>
      <c r="K229" s="602"/>
      <c r="L229" s="602" t="str">
        <f>IF(L15&lt;&gt;"",(H126+J124)/(COUNTIF($L$15:$L$64,"=1")*3),"")</f>
        <v/>
      </c>
    </row>
    <row r="230" spans="2:14">
      <c r="C230" s="603"/>
      <c r="D230" s="603"/>
      <c r="E230" s="603"/>
      <c r="F230" s="603"/>
      <c r="G230" s="599"/>
      <c r="H230" s="599"/>
      <c r="I230" s="599"/>
      <c r="J230" s="602"/>
      <c r="K230" s="602"/>
      <c r="L230" s="602"/>
    </row>
    <row r="231" spans="2:14">
      <c r="C231" s="603" t="s">
        <v>508</v>
      </c>
      <c r="D231" s="603"/>
      <c r="E231" s="603"/>
      <c r="F231" s="603"/>
      <c r="G231" s="602" t="str">
        <f>M175</f>
        <v/>
      </c>
      <c r="H231" s="602"/>
      <c r="I231" s="602"/>
      <c r="J231" s="602" t="str">
        <f>IF(L15&lt;&gt;"",J136/(COUNTIF($L$15:$L$64,"=1")*3),"")</f>
        <v/>
      </c>
      <c r="K231" s="602"/>
      <c r="L231" s="602" t="str">
        <f>IF(L15&lt;&gt;"",(H138+J136)/(COUNTIF($L$15:$L$64,"=1")*3),"")</f>
        <v/>
      </c>
    </row>
    <row r="232" spans="2:14">
      <c r="C232" s="603"/>
      <c r="D232" s="603"/>
      <c r="E232" s="603"/>
      <c r="F232" s="603"/>
      <c r="G232" s="602"/>
      <c r="H232" s="602"/>
      <c r="I232" s="602"/>
      <c r="J232" s="602"/>
      <c r="K232" s="602"/>
      <c r="L232" s="602"/>
    </row>
    <row r="233" spans="2:14">
      <c r="C233" s="603" t="s">
        <v>513</v>
      </c>
      <c r="D233" s="603"/>
      <c r="E233" s="603"/>
      <c r="F233" s="603"/>
      <c r="G233" s="602" t="str">
        <f>N175</f>
        <v/>
      </c>
      <c r="H233" s="599"/>
      <c r="I233" s="599"/>
      <c r="J233" s="602" t="str">
        <f>IF(L15&lt;&gt;"",J149/(COUNTIF($L$15:$L$64,"=1")*3),"")</f>
        <v/>
      </c>
      <c r="K233" s="602"/>
      <c r="L233" s="602" t="str">
        <f>IF(L15&lt;&gt;"",(H151+J149)/(COUNTIF($L$15:$L$64,"=1")*3),"")</f>
        <v/>
      </c>
    </row>
    <row r="234" spans="2:14">
      <c r="C234" s="603"/>
      <c r="D234" s="603"/>
      <c r="E234" s="603"/>
      <c r="F234" s="603"/>
      <c r="G234" s="599"/>
      <c r="H234" s="599"/>
      <c r="I234" s="599"/>
      <c r="J234" s="602"/>
      <c r="K234" s="602"/>
      <c r="L234" s="602"/>
    </row>
    <row r="235" spans="2:14"/>
    <row r="236" spans="2:14"/>
    <row r="237" spans="2:14" ht="20">
      <c r="C237" s="255" t="s">
        <v>584</v>
      </c>
    </row>
    <row r="238" spans="2:14">
      <c r="C238" s="266"/>
      <c r="D238" s="266"/>
      <c r="E238" s="266"/>
      <c r="F238" s="266"/>
      <c r="G238" s="266"/>
      <c r="H238" s="266"/>
      <c r="I238" s="266"/>
      <c r="J238" s="266"/>
      <c r="K238" s="266"/>
      <c r="L238" s="266"/>
      <c r="M238" s="266"/>
    </row>
    <row r="239" spans="2:14">
      <c r="C239" s="277"/>
      <c r="D239" s="277"/>
      <c r="E239" s="277"/>
      <c r="F239" s="277"/>
      <c r="G239" s="277"/>
      <c r="H239" s="277"/>
      <c r="I239" s="277"/>
      <c r="J239" s="277"/>
      <c r="K239" s="277"/>
      <c r="L239" s="277"/>
      <c r="M239" s="277"/>
    </row>
    <row r="240" spans="2:14">
      <c r="C240" s="277"/>
      <c r="D240" s="277"/>
      <c r="E240" s="277"/>
      <c r="F240" s="277"/>
      <c r="G240" s="277"/>
      <c r="H240" s="277"/>
      <c r="I240" s="277"/>
      <c r="J240" s="277"/>
      <c r="K240" s="277"/>
      <c r="L240" s="277"/>
      <c r="M240" s="277"/>
    </row>
    <row r="241" spans="3:13">
      <c r="C241" s="277"/>
      <c r="D241" s="277"/>
      <c r="E241" s="277"/>
      <c r="F241" s="277"/>
      <c r="G241" s="277"/>
      <c r="H241" s="277"/>
      <c r="I241" s="277"/>
      <c r="J241" s="277"/>
      <c r="K241" s="277"/>
      <c r="L241" s="277"/>
      <c r="M241" s="277"/>
    </row>
    <row r="242" spans="3:13"/>
    <row r="243" spans="3:13">
      <c r="C243" s="266"/>
      <c r="D243" s="40" t="s">
        <v>585</v>
      </c>
    </row>
    <row r="244" spans="3:13">
      <c r="C244" s="277"/>
      <c r="D244" s="40" t="s">
        <v>586</v>
      </c>
      <c r="I244" s="266"/>
      <c r="J244" s="266"/>
      <c r="K244" s="266"/>
      <c r="L244" s="266"/>
      <c r="M244" s="266"/>
    </row>
    <row r="245" spans="3:13">
      <c r="I245" s="40" t="s">
        <v>587</v>
      </c>
      <c r="M245" s="123" t="s">
        <v>588</v>
      </c>
    </row>
    <row r="246" spans="3:13"/>
  </sheetData>
  <sheetProtection algorithmName="SHA-512" hashValue="re2ZP/Gkzm1KtN+4z05KMuzwe/VQ/RxFSF9AIOI1h5smaVDplxF1qjVjfw/VrcAvp3InaO7nre9djYNJMs23Xg==" saltValue="K+CLHtOyia4wlTDnA9H3+Q==" spinCount="100000" sheet="1" objects="1" scenarios="1" selectLockedCells="1"/>
  <mergeCells count="245">
    <mergeCell ref="B2:N2"/>
    <mergeCell ref="B5:E5"/>
    <mergeCell ref="F5:H5"/>
    <mergeCell ref="I5:K5"/>
    <mergeCell ref="L5:N5"/>
    <mergeCell ref="C79:D80"/>
    <mergeCell ref="H79:I79"/>
    <mergeCell ref="J79:K79"/>
    <mergeCell ref="H80:I80"/>
    <mergeCell ref="J80:K80"/>
    <mergeCell ref="J78:K78"/>
    <mergeCell ref="B4:E4"/>
    <mergeCell ref="F4:H4"/>
    <mergeCell ref="I4:K4"/>
    <mergeCell ref="L4:N4"/>
    <mergeCell ref="B7:E7"/>
    <mergeCell ref="F7:H7"/>
    <mergeCell ref="I7:K7"/>
    <mergeCell ref="L7:N7"/>
    <mergeCell ref="B10:E10"/>
    <mergeCell ref="F10:H10"/>
    <mergeCell ref="I10:K10"/>
    <mergeCell ref="L10:N10"/>
    <mergeCell ref="C83:L83"/>
    <mergeCell ref="B8:E8"/>
    <mergeCell ref="F8:H8"/>
    <mergeCell ref="I8:K8"/>
    <mergeCell ref="L8:N8"/>
    <mergeCell ref="B11:E11"/>
    <mergeCell ref="F11:H11"/>
    <mergeCell ref="I11:K11"/>
    <mergeCell ref="L11:N11"/>
    <mergeCell ref="B13:N13"/>
    <mergeCell ref="C71:L71"/>
    <mergeCell ref="H73:K73"/>
    <mergeCell ref="L73:L74"/>
    <mergeCell ref="H74:I74"/>
    <mergeCell ref="J74:K74"/>
    <mergeCell ref="C75:C78"/>
    <mergeCell ref="H75:I75"/>
    <mergeCell ref="J75:K75"/>
    <mergeCell ref="H76:I76"/>
    <mergeCell ref="J76:K76"/>
    <mergeCell ref="H77:I77"/>
    <mergeCell ref="J77:K77"/>
    <mergeCell ref="H78:I78"/>
    <mergeCell ref="C69:I69"/>
    <mergeCell ref="L85:L86"/>
    <mergeCell ref="H86:I86"/>
    <mergeCell ref="J86:K86"/>
    <mergeCell ref="C87:C90"/>
    <mergeCell ref="H87:I87"/>
    <mergeCell ref="C91:D92"/>
    <mergeCell ref="H91:I91"/>
    <mergeCell ref="J91:K91"/>
    <mergeCell ref="H92:I92"/>
    <mergeCell ref="J92:K92"/>
    <mergeCell ref="H85:K85"/>
    <mergeCell ref="J87:K87"/>
    <mergeCell ref="H88:I88"/>
    <mergeCell ref="J88:K88"/>
    <mergeCell ref="H89:I89"/>
    <mergeCell ref="J89:K89"/>
    <mergeCell ref="H90:I90"/>
    <mergeCell ref="J90:K90"/>
    <mergeCell ref="E87:G87"/>
    <mergeCell ref="H100:I100"/>
    <mergeCell ref="J100:K100"/>
    <mergeCell ref="H101:I101"/>
    <mergeCell ref="J101:K101"/>
    <mergeCell ref="H102:I102"/>
    <mergeCell ref="J102:K102"/>
    <mergeCell ref="C96:L96"/>
    <mergeCell ref="H98:K98"/>
    <mergeCell ref="L98:L99"/>
    <mergeCell ref="H99:I99"/>
    <mergeCell ref="J99:K99"/>
    <mergeCell ref="C111:D111"/>
    <mergeCell ref="E111:F111"/>
    <mergeCell ref="G111:H111"/>
    <mergeCell ref="I111:J111"/>
    <mergeCell ref="H103:I103"/>
    <mergeCell ref="J103:K103"/>
    <mergeCell ref="C104:D105"/>
    <mergeCell ref="H104:I104"/>
    <mergeCell ref="J104:K104"/>
    <mergeCell ref="H105:I105"/>
    <mergeCell ref="J105:K105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00:C103"/>
    <mergeCell ref="C128:D129"/>
    <mergeCell ref="H128:I128"/>
    <mergeCell ref="J128:K128"/>
    <mergeCell ref="H129:I129"/>
    <mergeCell ref="J129:K129"/>
    <mergeCell ref="C132:L132"/>
    <mergeCell ref="C114:F114"/>
    <mergeCell ref="D115:F115"/>
    <mergeCell ref="D116:F116"/>
    <mergeCell ref="D117:F117"/>
    <mergeCell ref="C120:L120"/>
    <mergeCell ref="H122:K122"/>
    <mergeCell ref="L122:L123"/>
    <mergeCell ref="H123:I123"/>
    <mergeCell ref="J123:K123"/>
    <mergeCell ref="C124:C127"/>
    <mergeCell ref="H124:I124"/>
    <mergeCell ref="J124:K124"/>
    <mergeCell ref="H125:I125"/>
    <mergeCell ref="J125:K125"/>
    <mergeCell ref="H126:I126"/>
    <mergeCell ref="J126:K126"/>
    <mergeCell ref="H127:I127"/>
    <mergeCell ref="J127:K127"/>
    <mergeCell ref="L134:L135"/>
    <mergeCell ref="H135:I135"/>
    <mergeCell ref="J135:K135"/>
    <mergeCell ref="C136:C139"/>
    <mergeCell ref="H136:I136"/>
    <mergeCell ref="C140:D141"/>
    <mergeCell ref="H140:I140"/>
    <mergeCell ref="J140:K140"/>
    <mergeCell ref="H141:I141"/>
    <mergeCell ref="J141:K141"/>
    <mergeCell ref="H134:K134"/>
    <mergeCell ref="J136:K136"/>
    <mergeCell ref="H137:I137"/>
    <mergeCell ref="J137:K137"/>
    <mergeCell ref="H138:I138"/>
    <mergeCell ref="J138:K138"/>
    <mergeCell ref="H139:I139"/>
    <mergeCell ref="J139:K139"/>
    <mergeCell ref="I158:J158"/>
    <mergeCell ref="H151:I151"/>
    <mergeCell ref="J151:K151"/>
    <mergeCell ref="H152:I152"/>
    <mergeCell ref="C145:L145"/>
    <mergeCell ref="H147:K147"/>
    <mergeCell ref="L147:L148"/>
    <mergeCell ref="H148:I148"/>
    <mergeCell ref="J148:K148"/>
    <mergeCell ref="J150:K150"/>
    <mergeCell ref="C157:D157"/>
    <mergeCell ref="E157:F157"/>
    <mergeCell ref="G157:H157"/>
    <mergeCell ref="I157:J157"/>
    <mergeCell ref="J152:K152"/>
    <mergeCell ref="C153:D154"/>
    <mergeCell ref="H153:I153"/>
    <mergeCell ref="J153:K153"/>
    <mergeCell ref="H154:I154"/>
    <mergeCell ref="J154:K154"/>
    <mergeCell ref="C149:C152"/>
    <mergeCell ref="G217:I218"/>
    <mergeCell ref="J217:K218"/>
    <mergeCell ref="L217:L218"/>
    <mergeCell ref="H149:I149"/>
    <mergeCell ref="J149:K149"/>
    <mergeCell ref="H150:I150"/>
    <mergeCell ref="L167:N167"/>
    <mergeCell ref="F168:G168"/>
    <mergeCell ref="H168:I168"/>
    <mergeCell ref="J168:K168"/>
    <mergeCell ref="F169:G169"/>
    <mergeCell ref="H169:I169"/>
    <mergeCell ref="J169:K169"/>
    <mergeCell ref="F167:K167"/>
    <mergeCell ref="C161:G161"/>
    <mergeCell ref="C162:D162"/>
    <mergeCell ref="E162:G162"/>
    <mergeCell ref="C163:D163"/>
    <mergeCell ref="E163:G163"/>
    <mergeCell ref="C164:D164"/>
    <mergeCell ref="E164:G164"/>
    <mergeCell ref="C158:D158"/>
    <mergeCell ref="E158:F158"/>
    <mergeCell ref="G158:H158"/>
    <mergeCell ref="F176:G176"/>
    <mergeCell ref="H176:I176"/>
    <mergeCell ref="J176:K176"/>
    <mergeCell ref="F170:G170"/>
    <mergeCell ref="H170:I170"/>
    <mergeCell ref="J170:K170"/>
    <mergeCell ref="F174:G174"/>
    <mergeCell ref="H174:I174"/>
    <mergeCell ref="J174:K174"/>
    <mergeCell ref="F175:G175"/>
    <mergeCell ref="H175:I175"/>
    <mergeCell ref="J175:K175"/>
    <mergeCell ref="C219:F221"/>
    <mergeCell ref="G219:I221"/>
    <mergeCell ref="J219:K221"/>
    <mergeCell ref="L219:L221"/>
    <mergeCell ref="F179:K179"/>
    <mergeCell ref="L179:N179"/>
    <mergeCell ref="H180:I180"/>
    <mergeCell ref="H181:I181"/>
    <mergeCell ref="H182:I182"/>
    <mergeCell ref="H183:I183"/>
    <mergeCell ref="H184:I184"/>
    <mergeCell ref="C199:L199"/>
    <mergeCell ref="C200:F200"/>
    <mergeCell ref="G200:L200"/>
    <mergeCell ref="C201:F201"/>
    <mergeCell ref="G201:L201"/>
    <mergeCell ref="C202:F202"/>
    <mergeCell ref="G202:L202"/>
    <mergeCell ref="C214:L214"/>
    <mergeCell ref="C215:F216"/>
    <mergeCell ref="G215:I216"/>
    <mergeCell ref="J215:K216"/>
    <mergeCell ref="L215:L216"/>
    <mergeCell ref="C217:F218"/>
    <mergeCell ref="C233:F234"/>
    <mergeCell ref="G233:I234"/>
    <mergeCell ref="J233:K234"/>
    <mergeCell ref="L233:L234"/>
    <mergeCell ref="C229:F230"/>
    <mergeCell ref="G229:I230"/>
    <mergeCell ref="J229:K230"/>
    <mergeCell ref="L229:L230"/>
    <mergeCell ref="C231:F232"/>
    <mergeCell ref="G231:I232"/>
    <mergeCell ref="C222:F224"/>
    <mergeCell ref="G222:I224"/>
    <mergeCell ref="J222:K224"/>
    <mergeCell ref="L222:L224"/>
    <mergeCell ref="C226:L226"/>
    <mergeCell ref="C227:F228"/>
    <mergeCell ref="G227:I228"/>
    <mergeCell ref="J231:K232"/>
    <mergeCell ref="L231:L232"/>
    <mergeCell ref="J227:K228"/>
    <mergeCell ref="L227:L228"/>
  </mergeCells>
  <conditionalFormatting sqref="G200:L202">
    <cfRule type="cellIs" dxfId="16" priority="1" stopIfTrue="1" operator="equal">
      <formula>"Accept Null Hypothesis"</formula>
    </cfRule>
  </conditionalFormatting>
  <conditionalFormatting sqref="G229:I234">
    <cfRule type="cellIs" dxfId="15" priority="2" stopIfTrue="1" operator="greaterThan">
      <formula>0.899999</formula>
    </cfRule>
    <cfRule type="cellIs" dxfId="14" priority="3" stopIfTrue="1" operator="between">
      <formula>0.899999</formula>
      <formula>0.799999</formula>
    </cfRule>
    <cfRule type="cellIs" dxfId="13" priority="4" stopIfTrue="1" operator="lessThan">
      <formula>0.8</formula>
    </cfRule>
  </conditionalFormatting>
  <conditionalFormatting sqref="D115:F117 E162:G164">
    <cfRule type="cellIs" dxfId="12" priority="5" stopIfTrue="1" operator="equal">
      <formula>"Good Agreement"</formula>
    </cfRule>
    <cfRule type="cellIs" dxfId="11" priority="6" stopIfTrue="1" operator="equal">
      <formula>"Some Agreement"</formula>
    </cfRule>
    <cfRule type="cellIs" dxfId="10" priority="7" stopIfTrue="1" operator="equal">
      <formula>"Poor Agreement"</formula>
    </cfRule>
  </conditionalFormatting>
  <conditionalFormatting sqref="J229:K234">
    <cfRule type="cellIs" dxfId="9" priority="8" stopIfTrue="1" operator="lessThan">
      <formula>0.02</formula>
    </cfRule>
    <cfRule type="cellIs" dxfId="8" priority="9" stopIfTrue="1" operator="between">
      <formula>0.02</formula>
      <formula>0.049999</formula>
    </cfRule>
    <cfRule type="cellIs" dxfId="7" priority="10" stopIfTrue="1" operator="greaterThan">
      <formula>0.049999</formula>
    </cfRule>
  </conditionalFormatting>
  <conditionalFormatting sqref="L229:L234">
    <cfRule type="cellIs" dxfId="6" priority="11" stopIfTrue="1" operator="lessThan">
      <formula>0.05</formula>
    </cfRule>
    <cfRule type="cellIs" dxfId="5" priority="12" stopIfTrue="1" operator="between">
      <formula>0.05</formula>
      <formula>0.09999</formula>
    </cfRule>
    <cfRule type="cellIs" dxfId="4" priority="13" stopIfTrue="1" operator="greaterThan">
      <formula>0.09999</formula>
    </cfRule>
  </conditionalFormatting>
  <pageMargins left="0.7" right="0.7" top="0.75" bottom="0.75" header="0.3" footer="0.3"/>
  <pageSetup scale="20" orientation="portrait" r:id="rId1"/>
  <headerFooter>
    <oddFooter xml:space="preserve">&amp;LRev. A&amp;CCHI-SDE45-0004&amp;RSQM Appendix E -Supplier PPAP  Format </oddFooter>
  </headerFooter>
  <rowBreaks count="2" manualBreakCount="2">
    <brk id="131" max="16383" man="1"/>
    <brk id="16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BFDE-2366-4F19-B85D-25F5641C8131}">
  <sheetPr codeName="Hoja18">
    <tabColor rgb="FF92D050"/>
  </sheetPr>
  <dimension ref="A1:AA60"/>
  <sheetViews>
    <sheetView showGridLines="0" zoomScale="70" zoomScaleNormal="70" workbookViewId="0">
      <selection activeCell="B10" sqref="B10"/>
    </sheetView>
  </sheetViews>
  <sheetFormatPr defaultColWidth="0" defaultRowHeight="14.5" zeroHeight="1"/>
  <cols>
    <col min="1" max="1" width="10.81640625" customWidth="1"/>
    <col min="2" max="2" width="11.453125" customWidth="1"/>
    <col min="3" max="3" width="57" customWidth="1"/>
    <col min="4" max="5" width="27.26953125" customWidth="1"/>
    <col min="6" max="8" width="17.26953125" customWidth="1"/>
    <col min="9" max="13" width="14.453125" customWidth="1"/>
    <col min="14" max="15" width="13.81640625" customWidth="1"/>
    <col min="16" max="16" width="10.81640625" customWidth="1"/>
    <col min="17" max="27" width="0" hidden="1" customWidth="1"/>
    <col min="28" max="16384" width="11.453125" hidden="1"/>
  </cols>
  <sheetData>
    <row r="1" spans="1:18" ht="18">
      <c r="H1" s="655" t="s">
        <v>589</v>
      </c>
      <c r="I1" s="656"/>
      <c r="J1" s="656"/>
      <c r="K1" s="656"/>
      <c r="L1" s="656"/>
      <c r="M1" s="656"/>
      <c r="N1" s="656"/>
      <c r="O1" s="656"/>
      <c r="P1" s="656"/>
      <c r="Q1" s="656"/>
      <c r="R1" s="656"/>
    </row>
    <row r="2" spans="1:18" ht="53.25" customHeight="1">
      <c r="B2" s="432" t="s">
        <v>50</v>
      </c>
      <c r="C2" s="432"/>
      <c r="D2" s="432"/>
      <c r="E2" s="432"/>
      <c r="F2" s="432"/>
      <c r="G2" s="35"/>
      <c r="H2" s="35"/>
      <c r="I2" s="35"/>
      <c r="J2" s="35"/>
      <c r="K2" s="35"/>
      <c r="L2" s="35"/>
      <c r="M2" s="35"/>
      <c r="N2" s="35"/>
      <c r="O2" s="35"/>
    </row>
    <row r="3" spans="1:18" ht="1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8" ht="27.75" customHeight="1" thickBot="1">
      <c r="A4" s="29"/>
      <c r="C4" s="37" t="s">
        <v>106</v>
      </c>
      <c r="D4" s="651">
        <f>Intro!D13</f>
        <v>0</v>
      </c>
      <c r="E4" s="653"/>
      <c r="F4" s="35"/>
      <c r="G4" s="35"/>
      <c r="H4" s="649" t="s">
        <v>240</v>
      </c>
      <c r="I4" s="649"/>
      <c r="J4" s="649"/>
      <c r="K4" s="650"/>
      <c r="L4" s="651">
        <f>Intro!D7</f>
        <v>0</v>
      </c>
      <c r="M4" s="652"/>
      <c r="N4" s="652"/>
      <c r="O4" s="652"/>
    </row>
    <row r="5" spans="1:18" ht="27.75" customHeight="1" thickBot="1">
      <c r="A5" s="29"/>
      <c r="C5" s="37" t="s">
        <v>590</v>
      </c>
      <c r="D5" s="651">
        <f>Intro!D14</f>
        <v>0</v>
      </c>
      <c r="E5" s="653"/>
      <c r="F5" s="35"/>
      <c r="G5" s="35"/>
      <c r="H5" s="649" t="s">
        <v>591</v>
      </c>
      <c r="I5" s="649"/>
      <c r="J5" s="649"/>
      <c r="K5" s="650"/>
      <c r="L5" s="651">
        <f>Intro!D6</f>
        <v>0</v>
      </c>
      <c r="M5" s="652"/>
      <c r="N5" s="652"/>
      <c r="O5" s="652"/>
    </row>
    <row r="6" spans="1:18" ht="27.75" customHeight="1" thickBot="1">
      <c r="A6" s="29"/>
      <c r="C6" s="37" t="s">
        <v>592</v>
      </c>
      <c r="D6" s="469"/>
      <c r="E6" s="657"/>
      <c r="F6" s="35"/>
      <c r="G6" s="35"/>
      <c r="H6" s="649" t="s">
        <v>593</v>
      </c>
      <c r="I6" s="649"/>
      <c r="J6" s="649"/>
      <c r="K6" s="650"/>
      <c r="L6" s="651">
        <f>Intro!D8</f>
        <v>0</v>
      </c>
      <c r="M6" s="652"/>
      <c r="N6" s="652"/>
      <c r="O6" s="652"/>
    </row>
    <row r="7" spans="1:18">
      <c r="A7" s="29"/>
      <c r="B7" s="480"/>
      <c r="C7" s="480"/>
      <c r="D7" s="480"/>
      <c r="E7" s="480"/>
      <c r="F7" s="480"/>
      <c r="G7" s="480"/>
      <c r="H7" s="480"/>
      <c r="I7" s="480"/>
      <c r="J7" s="480"/>
      <c r="K7" s="480"/>
      <c r="L7" s="480"/>
      <c r="M7" s="480"/>
      <c r="N7" s="480"/>
      <c r="O7" s="480"/>
    </row>
    <row r="8" spans="1:18" ht="21" customHeight="1">
      <c r="A8" s="29"/>
      <c r="B8" s="482" t="s">
        <v>594</v>
      </c>
      <c r="C8" s="482" t="s">
        <v>595</v>
      </c>
      <c r="D8" s="654" t="s">
        <v>596</v>
      </c>
      <c r="E8" s="654"/>
      <c r="F8" s="654" t="s">
        <v>597</v>
      </c>
      <c r="G8" s="439" t="s">
        <v>598</v>
      </c>
      <c r="H8" s="439" t="s">
        <v>599</v>
      </c>
      <c r="I8" s="654" t="s">
        <v>600</v>
      </c>
      <c r="J8" s="654"/>
      <c r="K8" s="654"/>
      <c r="L8" s="654"/>
      <c r="M8" s="654"/>
      <c r="N8" s="654" t="s">
        <v>601</v>
      </c>
      <c r="O8" s="654" t="s">
        <v>602</v>
      </c>
    </row>
    <row r="9" spans="1:18" ht="21" customHeight="1">
      <c r="A9" s="29"/>
      <c r="B9" s="482"/>
      <c r="C9" s="482"/>
      <c r="D9" s="106" t="s">
        <v>603</v>
      </c>
      <c r="E9" s="106" t="s">
        <v>604</v>
      </c>
      <c r="F9" s="654"/>
      <c r="G9" s="439"/>
      <c r="H9" s="439"/>
      <c r="I9" s="106">
        <v>1</v>
      </c>
      <c r="J9" s="106">
        <v>2</v>
      </c>
      <c r="K9" s="106">
        <v>3</v>
      </c>
      <c r="L9" s="106">
        <v>4</v>
      </c>
      <c r="M9" s="106">
        <v>5</v>
      </c>
      <c r="N9" s="654"/>
      <c r="O9" s="654"/>
    </row>
    <row r="10" spans="1:18">
      <c r="A10" s="29"/>
      <c r="B10" s="382"/>
      <c r="C10" s="383"/>
      <c r="D10" s="383"/>
      <c r="E10" s="383"/>
      <c r="F10" s="382"/>
      <c r="G10" s="382"/>
      <c r="H10" s="382"/>
      <c r="I10" s="382"/>
      <c r="J10" s="382"/>
      <c r="K10" s="383"/>
      <c r="L10" s="383"/>
      <c r="M10" s="382"/>
      <c r="N10" s="384" t="str">
        <f>IF(C10="","",IF(MAX(I10:M10)&gt;(E10),"",IF(MIN(I10:M10)&lt;(D10),"","X")))</f>
        <v/>
      </c>
      <c r="O10" s="384" t="str">
        <f>IF(C10="","",IF(MAX(I10:M10)&gt;(E10),"X",IF(MIN(I10:M10)&lt;(D10),"X","")))</f>
        <v/>
      </c>
    </row>
    <row r="11" spans="1:18">
      <c r="A11" s="29"/>
      <c r="B11" s="382"/>
      <c r="C11" s="383"/>
      <c r="D11" s="383"/>
      <c r="E11" s="383"/>
      <c r="F11" s="382"/>
      <c r="G11" s="382"/>
      <c r="H11" s="382"/>
      <c r="I11" s="382"/>
      <c r="J11" s="382"/>
      <c r="K11" s="383"/>
      <c r="L11" s="383"/>
      <c r="M11" s="382"/>
      <c r="N11" s="384" t="str">
        <f t="shared" ref="N11:N59" si="0">IF(C11="","",IF(C11="ref","X",IF(MAX(I11:M11)&gt;(E11),"",IF(MIN(I11:M11)&lt;(D11),"","X"))))</f>
        <v/>
      </c>
      <c r="O11" s="384" t="str">
        <f t="shared" ref="O11:O59" si="1">IF(C11="","",IF(MAX(I11:M11)&gt;(E11),"X",IF(MIN(I11:M11)&lt;(D11),"X","")))</f>
        <v/>
      </c>
    </row>
    <row r="12" spans="1:18">
      <c r="A12" s="29"/>
      <c r="B12" s="382"/>
      <c r="C12" s="383"/>
      <c r="D12" s="383"/>
      <c r="E12" s="383"/>
      <c r="F12" s="382"/>
      <c r="G12" s="382"/>
      <c r="H12" s="382"/>
      <c r="I12" s="382"/>
      <c r="J12" s="382"/>
      <c r="K12" s="383"/>
      <c r="L12" s="383"/>
      <c r="M12" s="382"/>
      <c r="N12" s="384" t="str">
        <f t="shared" si="0"/>
        <v/>
      </c>
      <c r="O12" s="384" t="str">
        <f t="shared" si="1"/>
        <v/>
      </c>
    </row>
    <row r="13" spans="1:18">
      <c r="A13" s="29"/>
      <c r="B13" s="382"/>
      <c r="C13" s="383"/>
      <c r="D13" s="383"/>
      <c r="E13" s="383"/>
      <c r="F13" s="382"/>
      <c r="G13" s="382"/>
      <c r="H13" s="382"/>
      <c r="I13" s="382"/>
      <c r="J13" s="382"/>
      <c r="K13" s="383"/>
      <c r="L13" s="383"/>
      <c r="M13" s="382"/>
      <c r="N13" s="384" t="str">
        <f t="shared" si="0"/>
        <v/>
      </c>
      <c r="O13" s="384" t="str">
        <f t="shared" si="1"/>
        <v/>
      </c>
    </row>
    <row r="14" spans="1:18">
      <c r="A14" s="29"/>
      <c r="B14" s="382"/>
      <c r="C14" s="383"/>
      <c r="D14" s="383"/>
      <c r="E14" s="383"/>
      <c r="F14" s="382"/>
      <c r="G14" s="382"/>
      <c r="H14" s="382"/>
      <c r="I14" s="382"/>
      <c r="J14" s="382"/>
      <c r="K14" s="383"/>
      <c r="L14" s="383"/>
      <c r="M14" s="382"/>
      <c r="N14" s="384" t="str">
        <f t="shared" si="0"/>
        <v/>
      </c>
      <c r="O14" s="384" t="str">
        <f t="shared" si="1"/>
        <v/>
      </c>
    </row>
    <row r="15" spans="1:18">
      <c r="A15" s="29"/>
      <c r="B15" s="382"/>
      <c r="C15" s="383"/>
      <c r="D15" s="383"/>
      <c r="E15" s="383"/>
      <c r="F15" s="382"/>
      <c r="G15" s="382"/>
      <c r="H15" s="382"/>
      <c r="I15" s="382"/>
      <c r="J15" s="382"/>
      <c r="K15" s="383"/>
      <c r="L15" s="383"/>
      <c r="M15" s="382"/>
      <c r="N15" s="384" t="str">
        <f t="shared" si="0"/>
        <v/>
      </c>
      <c r="O15" s="384" t="str">
        <f t="shared" si="1"/>
        <v/>
      </c>
    </row>
    <row r="16" spans="1:18">
      <c r="A16" s="29"/>
      <c r="B16" s="382"/>
      <c r="C16" s="383"/>
      <c r="D16" s="383"/>
      <c r="E16" s="383"/>
      <c r="F16" s="382"/>
      <c r="G16" s="382"/>
      <c r="H16" s="382"/>
      <c r="I16" s="382"/>
      <c r="J16" s="382"/>
      <c r="K16" s="383"/>
      <c r="L16" s="383"/>
      <c r="M16" s="382"/>
      <c r="N16" s="384" t="str">
        <f t="shared" si="0"/>
        <v/>
      </c>
      <c r="O16" s="384" t="str">
        <f t="shared" si="1"/>
        <v/>
      </c>
    </row>
    <row r="17" spans="1:15">
      <c r="A17" s="29"/>
      <c r="B17" s="382"/>
      <c r="C17" s="383"/>
      <c r="D17" s="383"/>
      <c r="E17" s="383"/>
      <c r="F17" s="382"/>
      <c r="G17" s="382"/>
      <c r="H17" s="382"/>
      <c r="I17" s="382"/>
      <c r="J17" s="382"/>
      <c r="K17" s="383"/>
      <c r="L17" s="383"/>
      <c r="M17" s="382"/>
      <c r="N17" s="384" t="str">
        <f t="shared" si="0"/>
        <v/>
      </c>
      <c r="O17" s="384" t="str">
        <f t="shared" si="1"/>
        <v/>
      </c>
    </row>
    <row r="18" spans="1:15">
      <c r="A18" s="29"/>
      <c r="B18" s="382"/>
      <c r="C18" s="383"/>
      <c r="D18" s="383"/>
      <c r="E18" s="383"/>
      <c r="F18" s="382"/>
      <c r="G18" s="382"/>
      <c r="H18" s="382"/>
      <c r="I18" s="382"/>
      <c r="J18" s="382"/>
      <c r="K18" s="383"/>
      <c r="L18" s="383"/>
      <c r="M18" s="382"/>
      <c r="N18" s="384" t="str">
        <f t="shared" si="0"/>
        <v/>
      </c>
      <c r="O18" s="384" t="str">
        <f t="shared" si="1"/>
        <v/>
      </c>
    </row>
    <row r="19" spans="1:15">
      <c r="A19" s="29"/>
      <c r="B19" s="382"/>
      <c r="C19" s="383"/>
      <c r="D19" s="383"/>
      <c r="E19" s="383"/>
      <c r="F19" s="382"/>
      <c r="G19" s="382"/>
      <c r="H19" s="382"/>
      <c r="I19" s="382"/>
      <c r="J19" s="382"/>
      <c r="K19" s="383"/>
      <c r="L19" s="383"/>
      <c r="M19" s="382"/>
      <c r="N19" s="384" t="str">
        <f t="shared" si="0"/>
        <v/>
      </c>
      <c r="O19" s="384" t="str">
        <f t="shared" si="1"/>
        <v/>
      </c>
    </row>
    <row r="20" spans="1:15">
      <c r="A20" s="29"/>
      <c r="B20" s="382"/>
      <c r="C20" s="383"/>
      <c r="D20" s="383"/>
      <c r="E20" s="383"/>
      <c r="F20" s="382"/>
      <c r="G20" s="382"/>
      <c r="H20" s="382"/>
      <c r="I20" s="382"/>
      <c r="J20" s="382"/>
      <c r="K20" s="383"/>
      <c r="L20" s="383"/>
      <c r="M20" s="382"/>
      <c r="N20" s="384" t="str">
        <f t="shared" si="0"/>
        <v/>
      </c>
      <c r="O20" s="384" t="str">
        <f t="shared" si="1"/>
        <v/>
      </c>
    </row>
    <row r="21" spans="1:15">
      <c r="A21" s="29"/>
      <c r="B21" s="382"/>
      <c r="C21" s="383"/>
      <c r="D21" s="383"/>
      <c r="E21" s="383"/>
      <c r="F21" s="382"/>
      <c r="G21" s="382"/>
      <c r="H21" s="382"/>
      <c r="I21" s="382"/>
      <c r="J21" s="382"/>
      <c r="K21" s="383"/>
      <c r="L21" s="383"/>
      <c r="M21" s="382"/>
      <c r="N21" s="384" t="str">
        <f t="shared" si="0"/>
        <v/>
      </c>
      <c r="O21" s="384" t="str">
        <f t="shared" si="1"/>
        <v/>
      </c>
    </row>
    <row r="22" spans="1:15">
      <c r="A22" s="29"/>
      <c r="B22" s="382"/>
      <c r="C22" s="383"/>
      <c r="D22" s="383"/>
      <c r="E22" s="383"/>
      <c r="F22" s="382"/>
      <c r="G22" s="382"/>
      <c r="H22" s="382"/>
      <c r="I22" s="382"/>
      <c r="J22" s="382"/>
      <c r="K22" s="383"/>
      <c r="L22" s="383"/>
      <c r="M22" s="382"/>
      <c r="N22" s="384" t="str">
        <f t="shared" si="0"/>
        <v/>
      </c>
      <c r="O22" s="384" t="str">
        <f t="shared" si="1"/>
        <v/>
      </c>
    </row>
    <row r="23" spans="1:15">
      <c r="A23" s="29"/>
      <c r="B23" s="382"/>
      <c r="C23" s="383"/>
      <c r="D23" s="383"/>
      <c r="E23" s="383"/>
      <c r="F23" s="382"/>
      <c r="G23" s="382"/>
      <c r="H23" s="382"/>
      <c r="I23" s="382"/>
      <c r="J23" s="382"/>
      <c r="K23" s="383"/>
      <c r="L23" s="383"/>
      <c r="M23" s="382"/>
      <c r="N23" s="384" t="str">
        <f t="shared" si="0"/>
        <v/>
      </c>
      <c r="O23" s="384" t="str">
        <f t="shared" si="1"/>
        <v/>
      </c>
    </row>
    <row r="24" spans="1:15">
      <c r="A24" s="29"/>
      <c r="B24" s="382"/>
      <c r="C24" s="383"/>
      <c r="D24" s="383"/>
      <c r="E24" s="383"/>
      <c r="F24" s="382"/>
      <c r="G24" s="382"/>
      <c r="H24" s="382"/>
      <c r="I24" s="382"/>
      <c r="J24" s="382"/>
      <c r="K24" s="383"/>
      <c r="L24" s="383"/>
      <c r="M24" s="382"/>
      <c r="N24" s="384" t="str">
        <f t="shared" si="0"/>
        <v/>
      </c>
      <c r="O24" s="384" t="str">
        <f t="shared" si="1"/>
        <v/>
      </c>
    </row>
    <row r="25" spans="1:15">
      <c r="A25" s="29"/>
      <c r="B25" s="382"/>
      <c r="C25" s="383"/>
      <c r="D25" s="383"/>
      <c r="E25" s="383"/>
      <c r="F25" s="382"/>
      <c r="G25" s="382"/>
      <c r="H25" s="382"/>
      <c r="I25" s="382"/>
      <c r="J25" s="382"/>
      <c r="K25" s="383"/>
      <c r="L25" s="383"/>
      <c r="M25" s="382"/>
      <c r="N25" s="384" t="str">
        <f t="shared" si="0"/>
        <v/>
      </c>
      <c r="O25" s="384" t="str">
        <f t="shared" si="1"/>
        <v/>
      </c>
    </row>
    <row r="26" spans="1:15">
      <c r="A26" s="29"/>
      <c r="B26" s="382"/>
      <c r="C26" s="383"/>
      <c r="D26" s="383"/>
      <c r="E26" s="383"/>
      <c r="F26" s="382"/>
      <c r="G26" s="382"/>
      <c r="H26" s="382"/>
      <c r="I26" s="382"/>
      <c r="J26" s="382"/>
      <c r="K26" s="383"/>
      <c r="L26" s="383"/>
      <c r="M26" s="382"/>
      <c r="N26" s="384" t="str">
        <f t="shared" si="0"/>
        <v/>
      </c>
      <c r="O26" s="384" t="str">
        <f t="shared" si="1"/>
        <v/>
      </c>
    </row>
    <row r="27" spans="1:15">
      <c r="A27" s="29"/>
      <c r="B27" s="382"/>
      <c r="C27" s="383"/>
      <c r="D27" s="383"/>
      <c r="E27" s="383"/>
      <c r="F27" s="382"/>
      <c r="G27" s="382"/>
      <c r="H27" s="382"/>
      <c r="I27" s="382"/>
      <c r="J27" s="382"/>
      <c r="K27" s="383"/>
      <c r="L27" s="383"/>
      <c r="M27" s="382"/>
      <c r="N27" s="384" t="str">
        <f t="shared" si="0"/>
        <v/>
      </c>
      <c r="O27" s="384" t="str">
        <f t="shared" si="1"/>
        <v/>
      </c>
    </row>
    <row r="28" spans="1:15">
      <c r="A28" s="29"/>
      <c r="B28" s="382"/>
      <c r="C28" s="383"/>
      <c r="D28" s="383"/>
      <c r="E28" s="383"/>
      <c r="F28" s="382"/>
      <c r="G28" s="382"/>
      <c r="H28" s="382"/>
      <c r="I28" s="382"/>
      <c r="J28" s="382"/>
      <c r="K28" s="383"/>
      <c r="L28" s="383"/>
      <c r="M28" s="382"/>
      <c r="N28" s="384" t="str">
        <f t="shared" si="0"/>
        <v/>
      </c>
      <c r="O28" s="384" t="str">
        <f t="shared" si="1"/>
        <v/>
      </c>
    </row>
    <row r="29" spans="1:15">
      <c r="A29" s="29"/>
      <c r="B29" s="382"/>
      <c r="C29" s="383"/>
      <c r="D29" s="383"/>
      <c r="E29" s="383"/>
      <c r="F29" s="382"/>
      <c r="G29" s="382"/>
      <c r="H29" s="382"/>
      <c r="I29" s="382"/>
      <c r="J29" s="382"/>
      <c r="K29" s="383"/>
      <c r="L29" s="383"/>
      <c r="M29" s="382"/>
      <c r="N29" s="384" t="str">
        <f t="shared" si="0"/>
        <v/>
      </c>
      <c r="O29" s="384" t="str">
        <f t="shared" si="1"/>
        <v/>
      </c>
    </row>
    <row r="30" spans="1:15">
      <c r="A30" s="29"/>
      <c r="B30" s="382"/>
      <c r="C30" s="383"/>
      <c r="D30" s="383"/>
      <c r="E30" s="383"/>
      <c r="F30" s="382"/>
      <c r="G30" s="382"/>
      <c r="H30" s="382"/>
      <c r="I30" s="382"/>
      <c r="J30" s="382"/>
      <c r="K30" s="383"/>
      <c r="L30" s="383"/>
      <c r="M30" s="382"/>
      <c r="N30" s="384" t="str">
        <f t="shared" si="0"/>
        <v/>
      </c>
      <c r="O30" s="384" t="str">
        <f t="shared" si="1"/>
        <v/>
      </c>
    </row>
    <row r="31" spans="1:15">
      <c r="A31" s="29"/>
      <c r="B31" s="382"/>
      <c r="C31" s="383"/>
      <c r="D31" s="383"/>
      <c r="E31" s="383"/>
      <c r="F31" s="382"/>
      <c r="G31" s="382"/>
      <c r="H31" s="382"/>
      <c r="I31" s="382"/>
      <c r="J31" s="382"/>
      <c r="K31" s="383"/>
      <c r="L31" s="383"/>
      <c r="M31" s="382"/>
      <c r="N31" s="384" t="str">
        <f t="shared" si="0"/>
        <v/>
      </c>
      <c r="O31" s="384" t="str">
        <f t="shared" si="1"/>
        <v/>
      </c>
    </row>
    <row r="32" spans="1:15">
      <c r="A32" s="29"/>
      <c r="B32" s="382"/>
      <c r="C32" s="383"/>
      <c r="D32" s="383"/>
      <c r="E32" s="383"/>
      <c r="F32" s="382"/>
      <c r="G32" s="382"/>
      <c r="H32" s="382"/>
      <c r="I32" s="382"/>
      <c r="J32" s="382"/>
      <c r="K32" s="383"/>
      <c r="L32" s="383"/>
      <c r="M32" s="382"/>
      <c r="N32" s="384" t="str">
        <f t="shared" si="0"/>
        <v/>
      </c>
      <c r="O32" s="384" t="str">
        <f t="shared" si="1"/>
        <v/>
      </c>
    </row>
    <row r="33" spans="1:15">
      <c r="A33" s="29"/>
      <c r="B33" s="382"/>
      <c r="C33" s="383"/>
      <c r="D33" s="383"/>
      <c r="E33" s="383"/>
      <c r="F33" s="382"/>
      <c r="G33" s="382"/>
      <c r="H33" s="382"/>
      <c r="I33" s="382"/>
      <c r="J33" s="382"/>
      <c r="K33" s="383"/>
      <c r="L33" s="383"/>
      <c r="M33" s="382"/>
      <c r="N33" s="384" t="str">
        <f t="shared" si="0"/>
        <v/>
      </c>
      <c r="O33" s="384" t="str">
        <f t="shared" si="1"/>
        <v/>
      </c>
    </row>
    <row r="34" spans="1:15">
      <c r="A34" s="29"/>
      <c r="B34" s="382"/>
      <c r="C34" s="383"/>
      <c r="D34" s="383"/>
      <c r="E34" s="383"/>
      <c r="F34" s="382"/>
      <c r="G34" s="382"/>
      <c r="H34" s="382"/>
      <c r="I34" s="382"/>
      <c r="J34" s="382"/>
      <c r="K34" s="383"/>
      <c r="L34" s="383"/>
      <c r="M34" s="382"/>
      <c r="N34" s="384" t="str">
        <f t="shared" si="0"/>
        <v/>
      </c>
      <c r="O34" s="384" t="str">
        <f t="shared" si="1"/>
        <v/>
      </c>
    </row>
    <row r="35" spans="1:15">
      <c r="A35" s="29"/>
      <c r="B35" s="382"/>
      <c r="C35" s="383"/>
      <c r="D35" s="383"/>
      <c r="E35" s="383"/>
      <c r="F35" s="382"/>
      <c r="G35" s="382"/>
      <c r="H35" s="382"/>
      <c r="I35" s="382"/>
      <c r="J35" s="382"/>
      <c r="K35" s="383"/>
      <c r="L35" s="383"/>
      <c r="M35" s="382"/>
      <c r="N35" s="384" t="str">
        <f t="shared" si="0"/>
        <v/>
      </c>
      <c r="O35" s="384" t="str">
        <f t="shared" si="1"/>
        <v/>
      </c>
    </row>
    <row r="36" spans="1:15">
      <c r="A36" s="29"/>
      <c r="B36" s="382"/>
      <c r="C36" s="383"/>
      <c r="D36" s="383"/>
      <c r="E36" s="383"/>
      <c r="F36" s="382"/>
      <c r="G36" s="382"/>
      <c r="H36" s="382"/>
      <c r="I36" s="382"/>
      <c r="J36" s="382"/>
      <c r="K36" s="383"/>
      <c r="L36" s="383"/>
      <c r="M36" s="382"/>
      <c r="N36" s="384" t="str">
        <f t="shared" si="0"/>
        <v/>
      </c>
      <c r="O36" s="384" t="str">
        <f t="shared" si="1"/>
        <v/>
      </c>
    </row>
    <row r="37" spans="1:15">
      <c r="A37" s="29"/>
      <c r="B37" s="382"/>
      <c r="C37" s="383"/>
      <c r="D37" s="383"/>
      <c r="E37" s="383"/>
      <c r="F37" s="382"/>
      <c r="G37" s="382"/>
      <c r="H37" s="382"/>
      <c r="I37" s="382"/>
      <c r="J37" s="382"/>
      <c r="K37" s="383"/>
      <c r="L37" s="383"/>
      <c r="M37" s="382"/>
      <c r="N37" s="384" t="str">
        <f t="shared" si="0"/>
        <v/>
      </c>
      <c r="O37" s="384" t="str">
        <f t="shared" si="1"/>
        <v/>
      </c>
    </row>
    <row r="38" spans="1:15">
      <c r="A38" s="29"/>
      <c r="B38" s="382"/>
      <c r="C38" s="383"/>
      <c r="D38" s="383"/>
      <c r="E38" s="383"/>
      <c r="F38" s="382"/>
      <c r="G38" s="382"/>
      <c r="H38" s="382"/>
      <c r="I38" s="382"/>
      <c r="J38" s="382"/>
      <c r="K38" s="383"/>
      <c r="L38" s="383"/>
      <c r="M38" s="382"/>
      <c r="N38" s="384" t="str">
        <f t="shared" si="0"/>
        <v/>
      </c>
      <c r="O38" s="384" t="str">
        <f t="shared" si="1"/>
        <v/>
      </c>
    </row>
    <row r="39" spans="1:15">
      <c r="A39" s="29"/>
      <c r="B39" s="382"/>
      <c r="C39" s="383"/>
      <c r="D39" s="383"/>
      <c r="E39" s="383"/>
      <c r="F39" s="382"/>
      <c r="G39" s="382"/>
      <c r="H39" s="382"/>
      <c r="I39" s="382"/>
      <c r="J39" s="382"/>
      <c r="K39" s="383"/>
      <c r="L39" s="383"/>
      <c r="M39" s="382"/>
      <c r="N39" s="384" t="str">
        <f t="shared" si="0"/>
        <v/>
      </c>
      <c r="O39" s="384" t="str">
        <f t="shared" si="1"/>
        <v/>
      </c>
    </row>
    <row r="40" spans="1:15">
      <c r="A40" s="29"/>
      <c r="B40" s="382"/>
      <c r="C40" s="383"/>
      <c r="D40" s="383"/>
      <c r="E40" s="383"/>
      <c r="F40" s="382"/>
      <c r="G40" s="382"/>
      <c r="H40" s="382"/>
      <c r="I40" s="382"/>
      <c r="J40" s="382"/>
      <c r="K40" s="383"/>
      <c r="L40" s="383"/>
      <c r="M40" s="382"/>
      <c r="N40" s="384" t="str">
        <f t="shared" si="0"/>
        <v/>
      </c>
      <c r="O40" s="384" t="str">
        <f t="shared" si="1"/>
        <v/>
      </c>
    </row>
    <row r="41" spans="1:15">
      <c r="A41" s="29"/>
      <c r="B41" s="382"/>
      <c r="C41" s="383"/>
      <c r="D41" s="383"/>
      <c r="E41" s="383"/>
      <c r="F41" s="382"/>
      <c r="G41" s="382"/>
      <c r="H41" s="382"/>
      <c r="I41" s="382"/>
      <c r="J41" s="382"/>
      <c r="K41" s="383"/>
      <c r="L41" s="383"/>
      <c r="M41" s="382"/>
      <c r="N41" s="384" t="str">
        <f t="shared" si="0"/>
        <v/>
      </c>
      <c r="O41" s="384" t="str">
        <f t="shared" si="1"/>
        <v/>
      </c>
    </row>
    <row r="42" spans="1:15">
      <c r="A42" s="29"/>
      <c r="B42" s="382"/>
      <c r="C42" s="383"/>
      <c r="D42" s="383"/>
      <c r="E42" s="383"/>
      <c r="F42" s="382"/>
      <c r="G42" s="382"/>
      <c r="H42" s="382"/>
      <c r="I42" s="382"/>
      <c r="J42" s="382"/>
      <c r="K42" s="383"/>
      <c r="L42" s="383"/>
      <c r="M42" s="382"/>
      <c r="N42" s="384" t="str">
        <f t="shared" si="0"/>
        <v/>
      </c>
      <c r="O42" s="384" t="str">
        <f t="shared" si="1"/>
        <v/>
      </c>
    </row>
    <row r="43" spans="1:15">
      <c r="A43" s="29"/>
      <c r="B43" s="382"/>
      <c r="C43" s="383"/>
      <c r="D43" s="383"/>
      <c r="E43" s="383"/>
      <c r="F43" s="382"/>
      <c r="G43" s="382"/>
      <c r="H43" s="382"/>
      <c r="I43" s="382"/>
      <c r="J43" s="382"/>
      <c r="K43" s="383"/>
      <c r="L43" s="383"/>
      <c r="M43" s="382"/>
      <c r="N43" s="384" t="str">
        <f t="shared" si="0"/>
        <v/>
      </c>
      <c r="O43" s="384" t="str">
        <f t="shared" si="1"/>
        <v/>
      </c>
    </row>
    <row r="44" spans="1:15">
      <c r="A44" s="29"/>
      <c r="B44" s="382"/>
      <c r="C44" s="383"/>
      <c r="D44" s="383"/>
      <c r="E44" s="383"/>
      <c r="F44" s="382"/>
      <c r="G44" s="382"/>
      <c r="H44" s="382"/>
      <c r="I44" s="382"/>
      <c r="J44" s="382"/>
      <c r="K44" s="383"/>
      <c r="L44" s="383"/>
      <c r="M44" s="382"/>
      <c r="N44" s="384" t="str">
        <f t="shared" si="0"/>
        <v/>
      </c>
      <c r="O44" s="384" t="str">
        <f t="shared" si="1"/>
        <v/>
      </c>
    </row>
    <row r="45" spans="1:15">
      <c r="A45" s="29"/>
      <c r="B45" s="382"/>
      <c r="C45" s="383"/>
      <c r="D45" s="383"/>
      <c r="E45" s="383"/>
      <c r="F45" s="382"/>
      <c r="G45" s="382"/>
      <c r="H45" s="382"/>
      <c r="I45" s="382"/>
      <c r="J45" s="382"/>
      <c r="K45" s="383"/>
      <c r="L45" s="383"/>
      <c r="M45" s="382"/>
      <c r="N45" s="384" t="str">
        <f t="shared" si="0"/>
        <v/>
      </c>
      <c r="O45" s="384" t="str">
        <f t="shared" si="1"/>
        <v/>
      </c>
    </row>
    <row r="46" spans="1:15">
      <c r="A46" s="29"/>
      <c r="B46" s="382"/>
      <c r="C46" s="383"/>
      <c r="D46" s="383"/>
      <c r="E46" s="383"/>
      <c r="F46" s="382"/>
      <c r="G46" s="382"/>
      <c r="H46" s="382"/>
      <c r="I46" s="382"/>
      <c r="J46" s="382"/>
      <c r="K46" s="383"/>
      <c r="L46" s="383"/>
      <c r="M46" s="382"/>
      <c r="N46" s="384" t="str">
        <f t="shared" si="0"/>
        <v/>
      </c>
      <c r="O46" s="384" t="str">
        <f t="shared" si="1"/>
        <v/>
      </c>
    </row>
    <row r="47" spans="1:15">
      <c r="A47" s="29"/>
      <c r="B47" s="382"/>
      <c r="C47" s="383"/>
      <c r="D47" s="383"/>
      <c r="E47" s="383"/>
      <c r="F47" s="382"/>
      <c r="G47" s="382"/>
      <c r="H47" s="382"/>
      <c r="I47" s="382"/>
      <c r="J47" s="382"/>
      <c r="K47" s="383"/>
      <c r="L47" s="383"/>
      <c r="M47" s="382"/>
      <c r="N47" s="384" t="str">
        <f t="shared" si="0"/>
        <v/>
      </c>
      <c r="O47" s="384" t="str">
        <f t="shared" si="1"/>
        <v/>
      </c>
    </row>
    <row r="48" spans="1:15">
      <c r="A48" s="29"/>
      <c r="B48" s="382"/>
      <c r="C48" s="383"/>
      <c r="D48" s="383"/>
      <c r="E48" s="383"/>
      <c r="F48" s="382"/>
      <c r="G48" s="382"/>
      <c r="H48" s="382"/>
      <c r="I48" s="382"/>
      <c r="J48" s="382"/>
      <c r="K48" s="383"/>
      <c r="L48" s="383"/>
      <c r="M48" s="382"/>
      <c r="N48" s="384" t="str">
        <f t="shared" si="0"/>
        <v/>
      </c>
      <c r="O48" s="384" t="str">
        <f t="shared" si="1"/>
        <v/>
      </c>
    </row>
    <row r="49" spans="1:15">
      <c r="A49" s="29"/>
      <c r="B49" s="382"/>
      <c r="C49" s="383"/>
      <c r="D49" s="383"/>
      <c r="E49" s="383"/>
      <c r="F49" s="382"/>
      <c r="G49" s="382"/>
      <c r="H49" s="382"/>
      <c r="I49" s="382"/>
      <c r="J49" s="382"/>
      <c r="K49" s="383"/>
      <c r="L49" s="383"/>
      <c r="M49" s="382"/>
      <c r="N49" s="384" t="str">
        <f t="shared" si="0"/>
        <v/>
      </c>
      <c r="O49" s="384" t="str">
        <f t="shared" si="1"/>
        <v/>
      </c>
    </row>
    <row r="50" spans="1:15">
      <c r="A50" s="29"/>
      <c r="B50" s="382"/>
      <c r="C50" s="383"/>
      <c r="D50" s="383"/>
      <c r="E50" s="383"/>
      <c r="F50" s="382"/>
      <c r="G50" s="382"/>
      <c r="H50" s="382"/>
      <c r="I50" s="382"/>
      <c r="J50" s="382"/>
      <c r="K50" s="383"/>
      <c r="L50" s="383"/>
      <c r="M50" s="382"/>
      <c r="N50" s="384" t="str">
        <f t="shared" si="0"/>
        <v/>
      </c>
      <c r="O50" s="384" t="str">
        <f t="shared" si="1"/>
        <v/>
      </c>
    </row>
    <row r="51" spans="1:15">
      <c r="A51" s="29"/>
      <c r="B51" s="382"/>
      <c r="C51" s="383"/>
      <c r="D51" s="383"/>
      <c r="E51" s="383"/>
      <c r="F51" s="382"/>
      <c r="G51" s="382"/>
      <c r="H51" s="382"/>
      <c r="I51" s="382"/>
      <c r="J51" s="382"/>
      <c r="K51" s="383"/>
      <c r="L51" s="383"/>
      <c r="M51" s="382"/>
      <c r="N51" s="384" t="str">
        <f t="shared" si="0"/>
        <v/>
      </c>
      <c r="O51" s="384" t="str">
        <f t="shared" si="1"/>
        <v/>
      </c>
    </row>
    <row r="52" spans="1:15">
      <c r="A52" s="29"/>
      <c r="B52" s="382"/>
      <c r="C52" s="383"/>
      <c r="D52" s="383"/>
      <c r="E52" s="383"/>
      <c r="F52" s="382"/>
      <c r="G52" s="382"/>
      <c r="H52" s="382"/>
      <c r="I52" s="382"/>
      <c r="J52" s="382"/>
      <c r="K52" s="383"/>
      <c r="L52" s="383"/>
      <c r="M52" s="382"/>
      <c r="N52" s="384" t="str">
        <f t="shared" si="0"/>
        <v/>
      </c>
      <c r="O52" s="384" t="str">
        <f t="shared" si="1"/>
        <v/>
      </c>
    </row>
    <row r="53" spans="1:15">
      <c r="A53" s="29"/>
      <c r="B53" s="382"/>
      <c r="C53" s="383"/>
      <c r="D53" s="383"/>
      <c r="E53" s="383"/>
      <c r="F53" s="382"/>
      <c r="G53" s="382"/>
      <c r="H53" s="382"/>
      <c r="I53" s="382"/>
      <c r="J53" s="382"/>
      <c r="K53" s="383"/>
      <c r="L53" s="383"/>
      <c r="M53" s="382"/>
      <c r="N53" s="384" t="str">
        <f t="shared" si="0"/>
        <v/>
      </c>
      <c r="O53" s="384" t="str">
        <f t="shared" si="1"/>
        <v/>
      </c>
    </row>
    <row r="54" spans="1:15">
      <c r="A54" s="29"/>
      <c r="B54" s="382"/>
      <c r="C54" s="383"/>
      <c r="D54" s="383"/>
      <c r="E54" s="383"/>
      <c r="F54" s="382"/>
      <c r="G54" s="382"/>
      <c r="H54" s="382"/>
      <c r="I54" s="382"/>
      <c r="J54" s="382"/>
      <c r="K54" s="383"/>
      <c r="L54" s="383"/>
      <c r="M54" s="382"/>
      <c r="N54" s="384" t="str">
        <f t="shared" si="0"/>
        <v/>
      </c>
      <c r="O54" s="384" t="str">
        <f t="shared" si="1"/>
        <v/>
      </c>
    </row>
    <row r="55" spans="1:15">
      <c r="A55" s="29"/>
      <c r="B55" s="382"/>
      <c r="C55" s="383"/>
      <c r="D55" s="383"/>
      <c r="E55" s="383"/>
      <c r="F55" s="382"/>
      <c r="G55" s="382"/>
      <c r="H55" s="382"/>
      <c r="I55" s="382"/>
      <c r="J55" s="382"/>
      <c r="K55" s="383"/>
      <c r="L55" s="383"/>
      <c r="M55" s="382"/>
      <c r="N55" s="384" t="str">
        <f t="shared" si="0"/>
        <v/>
      </c>
      <c r="O55" s="384" t="str">
        <f t="shared" si="1"/>
        <v/>
      </c>
    </row>
    <row r="56" spans="1:15">
      <c r="A56" s="29"/>
      <c r="B56" s="382"/>
      <c r="C56" s="383"/>
      <c r="D56" s="383"/>
      <c r="E56" s="383"/>
      <c r="F56" s="382"/>
      <c r="G56" s="382"/>
      <c r="H56" s="382"/>
      <c r="I56" s="382"/>
      <c r="J56" s="382"/>
      <c r="K56" s="383"/>
      <c r="L56" s="383"/>
      <c r="M56" s="382"/>
      <c r="N56" s="384" t="str">
        <f t="shared" si="0"/>
        <v/>
      </c>
      <c r="O56" s="384" t="str">
        <f t="shared" si="1"/>
        <v/>
      </c>
    </row>
    <row r="57" spans="1:15">
      <c r="A57" s="29"/>
      <c r="B57" s="382"/>
      <c r="C57" s="383"/>
      <c r="D57" s="383"/>
      <c r="E57" s="383"/>
      <c r="F57" s="382"/>
      <c r="G57" s="382"/>
      <c r="H57" s="382"/>
      <c r="I57" s="382"/>
      <c r="J57" s="382"/>
      <c r="K57" s="383"/>
      <c r="L57" s="383"/>
      <c r="M57" s="382"/>
      <c r="N57" s="384" t="str">
        <f t="shared" si="0"/>
        <v/>
      </c>
      <c r="O57" s="384" t="str">
        <f t="shared" si="1"/>
        <v/>
      </c>
    </row>
    <row r="58" spans="1:15">
      <c r="A58" s="29"/>
      <c r="B58" s="382"/>
      <c r="C58" s="383"/>
      <c r="D58" s="383"/>
      <c r="E58" s="383"/>
      <c r="F58" s="382"/>
      <c r="G58" s="382"/>
      <c r="H58" s="382"/>
      <c r="I58" s="382"/>
      <c r="J58" s="382"/>
      <c r="K58" s="383"/>
      <c r="L58" s="383"/>
      <c r="M58" s="382"/>
      <c r="N58" s="384" t="str">
        <f t="shared" si="0"/>
        <v/>
      </c>
      <c r="O58" s="384" t="str">
        <f t="shared" si="1"/>
        <v/>
      </c>
    </row>
    <row r="59" spans="1:15">
      <c r="A59" s="29"/>
      <c r="B59" s="382"/>
      <c r="C59" s="383"/>
      <c r="D59" s="383"/>
      <c r="E59" s="383"/>
      <c r="F59" s="382"/>
      <c r="G59" s="382"/>
      <c r="H59" s="382"/>
      <c r="I59" s="382"/>
      <c r="J59" s="382"/>
      <c r="K59" s="383"/>
      <c r="L59" s="383"/>
      <c r="M59" s="382"/>
      <c r="N59" s="384" t="str">
        <f t="shared" si="0"/>
        <v/>
      </c>
      <c r="O59" s="384" t="str">
        <f t="shared" si="1"/>
        <v/>
      </c>
    </row>
    <row r="60" spans="1:15"/>
  </sheetData>
  <sheetProtection algorithmName="SHA-512" hashValue="ocDkBMtwoGHr36QrwVsI2WYXteR5AhOn2YlRrugvBHAA2pzy5r6cgKPOO3rGde7YTB8aQgIAmUNmvNgtqK+Bsg==" saltValue="ZIuSOCD7zpPdK+q8lOMgYw==" spinCount="100000" sheet="1" objects="1" scenarios="1" selectLockedCells="1"/>
  <mergeCells count="21">
    <mergeCell ref="I8:M8"/>
    <mergeCell ref="N8:N9"/>
    <mergeCell ref="O8:O9"/>
    <mergeCell ref="H1:R1"/>
    <mergeCell ref="D6:E6"/>
    <mergeCell ref="H6:K6"/>
    <mergeCell ref="L6:O6"/>
    <mergeCell ref="B7:O7"/>
    <mergeCell ref="B8:B9"/>
    <mergeCell ref="C8:C9"/>
    <mergeCell ref="D8:E8"/>
    <mergeCell ref="F8:F9"/>
    <mergeCell ref="G8:G9"/>
    <mergeCell ref="H8:H9"/>
    <mergeCell ref="B2:F2"/>
    <mergeCell ref="D4:E4"/>
    <mergeCell ref="H4:K4"/>
    <mergeCell ref="L4:O4"/>
    <mergeCell ref="D5:E5"/>
    <mergeCell ref="H5:K5"/>
    <mergeCell ref="L5:O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D82E7-0C44-4365-87AD-11A1A4245B58}">
  <sheetPr codeName="Hoja16">
    <tabColor rgb="FF92D050"/>
  </sheetPr>
  <dimension ref="A1:AA60"/>
  <sheetViews>
    <sheetView showGridLines="0" zoomScale="70" zoomScaleNormal="70" workbookViewId="0">
      <selection activeCell="E48" sqref="E48"/>
    </sheetView>
  </sheetViews>
  <sheetFormatPr defaultColWidth="0" defaultRowHeight="14.5" zeroHeight="1"/>
  <cols>
    <col min="1" max="1" width="10.81640625" customWidth="1"/>
    <col min="2" max="2" width="11.453125" customWidth="1"/>
    <col min="3" max="3" width="57" customWidth="1"/>
    <col min="4" max="5" width="27.26953125" customWidth="1"/>
    <col min="6" max="8" width="17.26953125" customWidth="1"/>
    <col min="9" max="13" width="14.453125" customWidth="1"/>
    <col min="14" max="15" width="13.81640625" customWidth="1"/>
    <col min="16" max="16" width="10.81640625" customWidth="1"/>
    <col min="17" max="27" width="0" hidden="1" customWidth="1"/>
    <col min="28" max="16384" width="11.453125" hidden="1"/>
  </cols>
  <sheetData>
    <row r="1" spans="1:15"/>
    <row r="2" spans="1:15" ht="53.25" customHeight="1">
      <c r="B2" s="432" t="s">
        <v>50</v>
      </c>
      <c r="C2" s="432"/>
      <c r="D2" s="432"/>
      <c r="E2" s="432"/>
      <c r="F2" s="432"/>
      <c r="G2" s="35"/>
      <c r="H2" s="35"/>
      <c r="I2" s="35"/>
      <c r="J2" s="35"/>
      <c r="K2" s="35"/>
      <c r="L2" s="35"/>
      <c r="M2" s="35"/>
      <c r="N2" s="35"/>
      <c r="O2" s="35"/>
    </row>
    <row r="3" spans="1:15" ht="1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7.75" customHeight="1" thickBot="1">
      <c r="A4" s="29"/>
      <c r="C4" s="37" t="s">
        <v>106</v>
      </c>
      <c r="D4" s="651">
        <f>Intro!D13</f>
        <v>0</v>
      </c>
      <c r="E4" s="653"/>
      <c r="F4" s="35"/>
      <c r="G4" s="35"/>
      <c r="H4" s="649" t="s">
        <v>240</v>
      </c>
      <c r="I4" s="649"/>
      <c r="J4" s="649"/>
      <c r="K4" s="650"/>
      <c r="L4" s="651">
        <f>Intro!D7</f>
        <v>0</v>
      </c>
      <c r="M4" s="652"/>
      <c r="N4" s="652"/>
      <c r="O4" s="652"/>
    </row>
    <row r="5" spans="1:15" ht="27.75" customHeight="1" thickBot="1">
      <c r="A5" s="29"/>
      <c r="C5" s="37" t="s">
        <v>590</v>
      </c>
      <c r="D5" s="651">
        <f>Intro!D14</f>
        <v>0</v>
      </c>
      <c r="E5" s="653"/>
      <c r="F5" s="35"/>
      <c r="G5" s="35"/>
      <c r="H5" s="649" t="s">
        <v>591</v>
      </c>
      <c r="I5" s="649"/>
      <c r="J5" s="649"/>
      <c r="K5" s="650"/>
      <c r="L5" s="651">
        <f>Intro!D6</f>
        <v>0</v>
      </c>
      <c r="M5" s="652"/>
      <c r="N5" s="652"/>
      <c r="O5" s="652"/>
    </row>
    <row r="6" spans="1:15" ht="27.75" customHeight="1" thickBot="1">
      <c r="A6" s="29"/>
      <c r="C6" s="37" t="s">
        <v>592</v>
      </c>
      <c r="D6" s="469"/>
      <c r="E6" s="657"/>
      <c r="F6" s="35"/>
      <c r="G6" s="35"/>
      <c r="H6" s="649" t="s">
        <v>593</v>
      </c>
      <c r="I6" s="649"/>
      <c r="J6" s="649"/>
      <c r="K6" s="650"/>
      <c r="L6" s="651">
        <f>Intro!D8</f>
        <v>0</v>
      </c>
      <c r="M6" s="652"/>
      <c r="N6" s="652"/>
      <c r="O6" s="652"/>
    </row>
    <row r="7" spans="1:15">
      <c r="A7" s="29"/>
      <c r="B7" s="480"/>
      <c r="C7" s="480"/>
      <c r="D7" s="480"/>
      <c r="E7" s="480"/>
      <c r="F7" s="480"/>
      <c r="G7" s="480"/>
      <c r="H7" s="480"/>
      <c r="I7" s="480"/>
      <c r="J7" s="480"/>
      <c r="K7" s="480"/>
      <c r="L7" s="480"/>
      <c r="M7" s="480"/>
      <c r="N7" s="480"/>
      <c r="O7" s="480"/>
    </row>
    <row r="8" spans="1:15" ht="21" customHeight="1">
      <c r="A8" s="29"/>
      <c r="B8" s="482" t="s">
        <v>594</v>
      </c>
      <c r="C8" s="482" t="s">
        <v>595</v>
      </c>
      <c r="D8" s="654" t="s">
        <v>596</v>
      </c>
      <c r="E8" s="654"/>
      <c r="F8" s="654" t="s">
        <v>597</v>
      </c>
      <c r="G8" s="439" t="s">
        <v>598</v>
      </c>
      <c r="H8" s="439" t="s">
        <v>599</v>
      </c>
      <c r="I8" s="654" t="s">
        <v>600</v>
      </c>
      <c r="J8" s="654"/>
      <c r="K8" s="654"/>
      <c r="L8" s="654"/>
      <c r="M8" s="654"/>
      <c r="N8" s="654" t="s">
        <v>601</v>
      </c>
      <c r="O8" s="654" t="s">
        <v>602</v>
      </c>
    </row>
    <row r="9" spans="1:15" ht="21" customHeight="1">
      <c r="A9" s="29"/>
      <c r="B9" s="482"/>
      <c r="C9" s="482"/>
      <c r="D9" s="106" t="s">
        <v>603</v>
      </c>
      <c r="E9" s="106" t="s">
        <v>604</v>
      </c>
      <c r="F9" s="654"/>
      <c r="G9" s="439"/>
      <c r="H9" s="439"/>
      <c r="I9" s="106">
        <v>1</v>
      </c>
      <c r="J9" s="106">
        <v>2</v>
      </c>
      <c r="K9" s="106">
        <v>3</v>
      </c>
      <c r="L9" s="106">
        <v>4</v>
      </c>
      <c r="M9" s="106">
        <v>5</v>
      </c>
      <c r="N9" s="654"/>
      <c r="O9" s="654"/>
    </row>
    <row r="10" spans="1:15">
      <c r="A10" s="29"/>
      <c r="B10" s="382"/>
      <c r="C10" s="383"/>
      <c r="D10" s="383"/>
      <c r="E10" s="383"/>
      <c r="F10" s="382"/>
      <c r="G10" s="382"/>
      <c r="H10" s="382"/>
      <c r="I10" s="382"/>
      <c r="J10" s="382"/>
      <c r="K10" s="383"/>
      <c r="L10" s="383"/>
      <c r="M10" s="382"/>
      <c r="N10" s="383" t="str">
        <f>IF(C10="","",IF(MAX(I10:M10)&gt;(E10),"",IF(MIN(I10:M10)&lt;(D10),"","X")))</f>
        <v/>
      </c>
      <c r="O10" s="383" t="str">
        <f>IF(C10="","",IF(MAX(I10:M10)&gt;(E10),"X",IF(MIN(I10:M10)&lt;(D10),"X","")))</f>
        <v/>
      </c>
    </row>
    <row r="11" spans="1:15">
      <c r="A11" s="29"/>
      <c r="B11" s="382"/>
      <c r="C11" s="383"/>
      <c r="D11" s="383"/>
      <c r="E11" s="383"/>
      <c r="F11" s="382"/>
      <c r="G11" s="382"/>
      <c r="H11" s="382"/>
      <c r="I11" s="382"/>
      <c r="J11" s="382"/>
      <c r="K11" s="383"/>
      <c r="L11" s="383"/>
      <c r="M11" s="382"/>
      <c r="N11" s="383" t="str">
        <f t="shared" ref="N11:N59" si="0">IF(C11="","",IF(C11="ref","X",IF(MAX(I11:M11)&gt;(E11),"",IF(MIN(I11:M11)&lt;(D11),"","X"))))</f>
        <v/>
      </c>
      <c r="O11" s="383" t="str">
        <f t="shared" ref="O11:O59" si="1">IF(C11="","",IF(MAX(I11:M11)&gt;(E11),"X",IF(MIN(I11:M11)&lt;(D11),"X","")))</f>
        <v/>
      </c>
    </row>
    <row r="12" spans="1:15">
      <c r="A12" s="29"/>
      <c r="B12" s="382"/>
      <c r="C12" s="383"/>
      <c r="D12" s="383"/>
      <c r="E12" s="383"/>
      <c r="F12" s="382"/>
      <c r="G12" s="382"/>
      <c r="H12" s="382"/>
      <c r="I12" s="382"/>
      <c r="J12" s="382"/>
      <c r="K12" s="383"/>
      <c r="L12" s="383"/>
      <c r="M12" s="382"/>
      <c r="N12" s="383" t="str">
        <f t="shared" si="0"/>
        <v/>
      </c>
      <c r="O12" s="383" t="str">
        <f t="shared" si="1"/>
        <v/>
      </c>
    </row>
    <row r="13" spans="1:15">
      <c r="A13" s="29"/>
      <c r="B13" s="382"/>
      <c r="C13" s="383"/>
      <c r="D13" s="383"/>
      <c r="E13" s="383"/>
      <c r="F13" s="382"/>
      <c r="G13" s="382"/>
      <c r="H13" s="382"/>
      <c r="I13" s="382"/>
      <c r="J13" s="382"/>
      <c r="K13" s="383"/>
      <c r="L13" s="383"/>
      <c r="M13" s="382"/>
      <c r="N13" s="383" t="str">
        <f t="shared" si="0"/>
        <v/>
      </c>
      <c r="O13" s="383" t="str">
        <f t="shared" si="1"/>
        <v/>
      </c>
    </row>
    <row r="14" spans="1:15">
      <c r="A14" s="29"/>
      <c r="B14" s="382"/>
      <c r="C14" s="383"/>
      <c r="D14" s="383"/>
      <c r="E14" s="383"/>
      <c r="F14" s="382"/>
      <c r="G14" s="382"/>
      <c r="H14" s="382"/>
      <c r="I14" s="382"/>
      <c r="J14" s="382"/>
      <c r="K14" s="383"/>
      <c r="L14" s="383"/>
      <c r="M14" s="382"/>
      <c r="N14" s="383" t="str">
        <f>IF(C14="","",IF(C14="ref","X",IF(MAX(I14:M14)&gt;(E14),"",IF(MIN(I14:M14)&lt;(D14),"","X"))))</f>
        <v/>
      </c>
      <c r="O14" s="383" t="str">
        <f t="shared" si="1"/>
        <v/>
      </c>
    </row>
    <row r="15" spans="1:15">
      <c r="A15" s="29"/>
      <c r="B15" s="382"/>
      <c r="C15" s="383"/>
      <c r="D15" s="383"/>
      <c r="E15" s="383"/>
      <c r="F15" s="382"/>
      <c r="G15" s="382"/>
      <c r="H15" s="382"/>
      <c r="I15" s="382"/>
      <c r="J15" s="382"/>
      <c r="K15" s="383"/>
      <c r="L15" s="383"/>
      <c r="M15" s="382"/>
      <c r="N15" s="383" t="str">
        <f t="shared" si="0"/>
        <v/>
      </c>
      <c r="O15" s="383" t="str">
        <f t="shared" si="1"/>
        <v/>
      </c>
    </row>
    <row r="16" spans="1:15">
      <c r="A16" s="29"/>
      <c r="B16" s="382"/>
      <c r="C16" s="383"/>
      <c r="D16" s="383"/>
      <c r="E16" s="383"/>
      <c r="F16" s="382"/>
      <c r="G16" s="382"/>
      <c r="H16" s="382"/>
      <c r="I16" s="382"/>
      <c r="J16" s="382"/>
      <c r="K16" s="383"/>
      <c r="L16" s="383"/>
      <c r="M16" s="382"/>
      <c r="N16" s="383" t="str">
        <f t="shared" si="0"/>
        <v/>
      </c>
      <c r="O16" s="383" t="str">
        <f t="shared" si="1"/>
        <v/>
      </c>
    </row>
    <row r="17" spans="1:15">
      <c r="A17" s="29"/>
      <c r="B17" s="382"/>
      <c r="C17" s="383"/>
      <c r="D17" s="383"/>
      <c r="E17" s="383"/>
      <c r="F17" s="382"/>
      <c r="G17" s="382"/>
      <c r="H17" s="382"/>
      <c r="I17" s="382"/>
      <c r="J17" s="382"/>
      <c r="K17" s="383"/>
      <c r="L17" s="383"/>
      <c r="M17" s="382"/>
      <c r="N17" s="383" t="str">
        <f t="shared" si="0"/>
        <v/>
      </c>
      <c r="O17" s="383" t="str">
        <f t="shared" si="1"/>
        <v/>
      </c>
    </row>
    <row r="18" spans="1:15">
      <c r="A18" s="29"/>
      <c r="B18" s="382"/>
      <c r="C18" s="383"/>
      <c r="D18" s="383"/>
      <c r="E18" s="383"/>
      <c r="F18" s="382"/>
      <c r="G18" s="382"/>
      <c r="H18" s="382"/>
      <c r="I18" s="382"/>
      <c r="J18" s="382"/>
      <c r="K18" s="383"/>
      <c r="L18" s="383"/>
      <c r="M18" s="382"/>
      <c r="N18" s="383" t="str">
        <f t="shared" si="0"/>
        <v/>
      </c>
      <c r="O18" s="383" t="str">
        <f t="shared" si="1"/>
        <v/>
      </c>
    </row>
    <row r="19" spans="1:15">
      <c r="A19" s="29"/>
      <c r="B19" s="382"/>
      <c r="C19" s="383"/>
      <c r="D19" s="383"/>
      <c r="E19" s="383"/>
      <c r="F19" s="382"/>
      <c r="G19" s="382"/>
      <c r="H19" s="382"/>
      <c r="I19" s="382"/>
      <c r="J19" s="382"/>
      <c r="K19" s="383"/>
      <c r="L19" s="383"/>
      <c r="M19" s="382"/>
      <c r="N19" s="383" t="str">
        <f t="shared" si="0"/>
        <v/>
      </c>
      <c r="O19" s="383" t="str">
        <f t="shared" si="1"/>
        <v/>
      </c>
    </row>
    <row r="20" spans="1:15">
      <c r="A20" s="29"/>
      <c r="B20" s="382"/>
      <c r="C20" s="383"/>
      <c r="D20" s="383"/>
      <c r="E20" s="383"/>
      <c r="F20" s="382"/>
      <c r="G20" s="382"/>
      <c r="H20" s="382"/>
      <c r="I20" s="382"/>
      <c r="J20" s="382"/>
      <c r="K20" s="383"/>
      <c r="L20" s="383"/>
      <c r="M20" s="382"/>
      <c r="N20" s="383" t="str">
        <f t="shared" si="0"/>
        <v/>
      </c>
      <c r="O20" s="383" t="str">
        <f t="shared" si="1"/>
        <v/>
      </c>
    </row>
    <row r="21" spans="1:15">
      <c r="A21" s="29"/>
      <c r="B21" s="382"/>
      <c r="C21" s="383"/>
      <c r="D21" s="383"/>
      <c r="E21" s="383"/>
      <c r="F21" s="382"/>
      <c r="G21" s="382"/>
      <c r="H21" s="382"/>
      <c r="I21" s="382"/>
      <c r="J21" s="382"/>
      <c r="K21" s="383"/>
      <c r="L21" s="383"/>
      <c r="M21" s="382"/>
      <c r="N21" s="383" t="str">
        <f t="shared" si="0"/>
        <v/>
      </c>
      <c r="O21" s="383" t="str">
        <f t="shared" si="1"/>
        <v/>
      </c>
    </row>
    <row r="22" spans="1:15">
      <c r="A22" s="29"/>
      <c r="B22" s="382"/>
      <c r="C22" s="383"/>
      <c r="D22" s="383"/>
      <c r="E22" s="383"/>
      <c r="F22" s="382"/>
      <c r="G22" s="382"/>
      <c r="H22" s="382"/>
      <c r="I22" s="382"/>
      <c r="J22" s="382"/>
      <c r="K22" s="383"/>
      <c r="L22" s="383"/>
      <c r="M22" s="382"/>
      <c r="N22" s="383" t="str">
        <f t="shared" si="0"/>
        <v/>
      </c>
      <c r="O22" s="383" t="str">
        <f t="shared" si="1"/>
        <v/>
      </c>
    </row>
    <row r="23" spans="1:15">
      <c r="A23" s="29"/>
      <c r="B23" s="382"/>
      <c r="C23" s="383"/>
      <c r="D23" s="383"/>
      <c r="E23" s="383"/>
      <c r="F23" s="382"/>
      <c r="G23" s="382"/>
      <c r="H23" s="382"/>
      <c r="I23" s="382"/>
      <c r="J23" s="382"/>
      <c r="K23" s="383"/>
      <c r="L23" s="383"/>
      <c r="M23" s="382"/>
      <c r="N23" s="383" t="str">
        <f t="shared" si="0"/>
        <v/>
      </c>
      <c r="O23" s="383" t="str">
        <f t="shared" si="1"/>
        <v/>
      </c>
    </row>
    <row r="24" spans="1:15">
      <c r="A24" s="29"/>
      <c r="B24" s="382"/>
      <c r="C24" s="383"/>
      <c r="D24" s="383"/>
      <c r="E24" s="383"/>
      <c r="F24" s="382"/>
      <c r="G24" s="382"/>
      <c r="H24" s="382"/>
      <c r="I24" s="382"/>
      <c r="J24" s="382"/>
      <c r="K24" s="383"/>
      <c r="L24" s="383"/>
      <c r="M24" s="382"/>
      <c r="N24" s="383" t="str">
        <f t="shared" si="0"/>
        <v/>
      </c>
      <c r="O24" s="383" t="str">
        <f t="shared" si="1"/>
        <v/>
      </c>
    </row>
    <row r="25" spans="1:15">
      <c r="A25" s="29"/>
      <c r="B25" s="382"/>
      <c r="C25" s="383"/>
      <c r="D25" s="383"/>
      <c r="E25" s="383"/>
      <c r="F25" s="382"/>
      <c r="G25" s="382"/>
      <c r="H25" s="382"/>
      <c r="I25" s="382"/>
      <c r="J25" s="382"/>
      <c r="K25" s="383"/>
      <c r="L25" s="383"/>
      <c r="M25" s="382"/>
      <c r="N25" s="383" t="str">
        <f t="shared" si="0"/>
        <v/>
      </c>
      <c r="O25" s="383" t="str">
        <f t="shared" si="1"/>
        <v/>
      </c>
    </row>
    <row r="26" spans="1:15">
      <c r="A26" s="29"/>
      <c r="B26" s="382"/>
      <c r="C26" s="383"/>
      <c r="D26" s="383"/>
      <c r="E26" s="383"/>
      <c r="F26" s="382"/>
      <c r="G26" s="382"/>
      <c r="H26" s="382"/>
      <c r="I26" s="382"/>
      <c r="J26" s="382"/>
      <c r="K26" s="383"/>
      <c r="L26" s="383"/>
      <c r="M26" s="382"/>
      <c r="N26" s="383" t="str">
        <f t="shared" si="0"/>
        <v/>
      </c>
      <c r="O26" s="383" t="str">
        <f t="shared" si="1"/>
        <v/>
      </c>
    </row>
    <row r="27" spans="1:15">
      <c r="A27" s="29"/>
      <c r="B27" s="382"/>
      <c r="C27" s="383"/>
      <c r="D27" s="383"/>
      <c r="E27" s="383"/>
      <c r="F27" s="382"/>
      <c r="G27" s="382"/>
      <c r="H27" s="382"/>
      <c r="I27" s="382"/>
      <c r="J27" s="382"/>
      <c r="K27" s="383"/>
      <c r="L27" s="383"/>
      <c r="M27" s="382"/>
      <c r="N27" s="383" t="str">
        <f t="shared" si="0"/>
        <v/>
      </c>
      <c r="O27" s="383" t="str">
        <f t="shared" si="1"/>
        <v/>
      </c>
    </row>
    <row r="28" spans="1:15">
      <c r="A28" s="29"/>
      <c r="B28" s="382"/>
      <c r="C28" s="383"/>
      <c r="D28" s="383"/>
      <c r="E28" s="383"/>
      <c r="F28" s="382"/>
      <c r="G28" s="382"/>
      <c r="H28" s="382"/>
      <c r="I28" s="382"/>
      <c r="J28" s="382"/>
      <c r="K28" s="383"/>
      <c r="L28" s="383"/>
      <c r="M28" s="382"/>
      <c r="N28" s="383" t="str">
        <f t="shared" si="0"/>
        <v/>
      </c>
      <c r="O28" s="383" t="str">
        <f t="shared" si="1"/>
        <v/>
      </c>
    </row>
    <row r="29" spans="1:15">
      <c r="A29" s="29"/>
      <c r="B29" s="382"/>
      <c r="C29" s="383"/>
      <c r="D29" s="383"/>
      <c r="E29" s="383"/>
      <c r="F29" s="382"/>
      <c r="G29" s="382"/>
      <c r="H29" s="382"/>
      <c r="I29" s="382"/>
      <c r="J29" s="382"/>
      <c r="K29" s="383"/>
      <c r="L29" s="383"/>
      <c r="M29" s="382"/>
      <c r="N29" s="383" t="str">
        <f t="shared" si="0"/>
        <v/>
      </c>
      <c r="O29" s="383" t="str">
        <f t="shared" si="1"/>
        <v/>
      </c>
    </row>
    <row r="30" spans="1:15">
      <c r="A30" s="29"/>
      <c r="B30" s="382"/>
      <c r="C30" s="383"/>
      <c r="D30" s="383"/>
      <c r="E30" s="383"/>
      <c r="F30" s="382"/>
      <c r="G30" s="382"/>
      <c r="H30" s="382"/>
      <c r="I30" s="382"/>
      <c r="J30" s="382"/>
      <c r="K30" s="383"/>
      <c r="L30" s="383"/>
      <c r="M30" s="382"/>
      <c r="N30" s="383" t="str">
        <f t="shared" si="0"/>
        <v/>
      </c>
      <c r="O30" s="383" t="str">
        <f t="shared" si="1"/>
        <v/>
      </c>
    </row>
    <row r="31" spans="1:15">
      <c r="A31" s="29"/>
      <c r="B31" s="382"/>
      <c r="C31" s="383"/>
      <c r="D31" s="383"/>
      <c r="E31" s="383"/>
      <c r="F31" s="382"/>
      <c r="G31" s="382"/>
      <c r="H31" s="382"/>
      <c r="I31" s="382"/>
      <c r="J31" s="382"/>
      <c r="K31" s="383"/>
      <c r="L31" s="383"/>
      <c r="M31" s="382"/>
      <c r="N31" s="383" t="str">
        <f t="shared" si="0"/>
        <v/>
      </c>
      <c r="O31" s="383" t="str">
        <f t="shared" si="1"/>
        <v/>
      </c>
    </row>
    <row r="32" spans="1:15">
      <c r="A32" s="29"/>
      <c r="B32" s="382"/>
      <c r="C32" s="383"/>
      <c r="D32" s="383"/>
      <c r="E32" s="383"/>
      <c r="F32" s="382"/>
      <c r="G32" s="382"/>
      <c r="H32" s="382"/>
      <c r="I32" s="382"/>
      <c r="J32" s="382"/>
      <c r="K32" s="383"/>
      <c r="L32" s="383"/>
      <c r="M32" s="382"/>
      <c r="N32" s="383" t="str">
        <f t="shared" si="0"/>
        <v/>
      </c>
      <c r="O32" s="383" t="str">
        <f t="shared" si="1"/>
        <v/>
      </c>
    </row>
    <row r="33" spans="1:15">
      <c r="A33" s="29"/>
      <c r="B33" s="382"/>
      <c r="C33" s="383"/>
      <c r="D33" s="383"/>
      <c r="E33" s="383"/>
      <c r="F33" s="382"/>
      <c r="G33" s="382"/>
      <c r="H33" s="382"/>
      <c r="I33" s="382"/>
      <c r="J33" s="382"/>
      <c r="K33" s="383"/>
      <c r="L33" s="383"/>
      <c r="M33" s="382"/>
      <c r="N33" s="383" t="str">
        <f t="shared" si="0"/>
        <v/>
      </c>
      <c r="O33" s="383" t="str">
        <f t="shared" si="1"/>
        <v/>
      </c>
    </row>
    <row r="34" spans="1:15">
      <c r="A34" s="29"/>
      <c r="B34" s="382"/>
      <c r="C34" s="383"/>
      <c r="D34" s="383"/>
      <c r="E34" s="383"/>
      <c r="F34" s="382"/>
      <c r="G34" s="382"/>
      <c r="H34" s="382"/>
      <c r="I34" s="382"/>
      <c r="J34" s="382"/>
      <c r="K34" s="383"/>
      <c r="L34" s="383"/>
      <c r="M34" s="382"/>
      <c r="N34" s="383" t="str">
        <f t="shared" si="0"/>
        <v/>
      </c>
      <c r="O34" s="383" t="str">
        <f t="shared" si="1"/>
        <v/>
      </c>
    </row>
    <row r="35" spans="1:15">
      <c r="A35" s="29"/>
      <c r="B35" s="382"/>
      <c r="C35" s="383"/>
      <c r="D35" s="383"/>
      <c r="E35" s="383"/>
      <c r="F35" s="382"/>
      <c r="G35" s="382"/>
      <c r="H35" s="382"/>
      <c r="I35" s="382"/>
      <c r="J35" s="382"/>
      <c r="K35" s="383"/>
      <c r="L35" s="383"/>
      <c r="M35" s="382"/>
      <c r="N35" s="383" t="str">
        <f t="shared" si="0"/>
        <v/>
      </c>
      <c r="O35" s="383" t="str">
        <f t="shared" si="1"/>
        <v/>
      </c>
    </row>
    <row r="36" spans="1:15">
      <c r="A36" s="29"/>
      <c r="B36" s="382"/>
      <c r="C36" s="383"/>
      <c r="D36" s="383"/>
      <c r="E36" s="383"/>
      <c r="F36" s="382"/>
      <c r="G36" s="382"/>
      <c r="H36" s="382"/>
      <c r="I36" s="382"/>
      <c r="J36" s="382"/>
      <c r="K36" s="383"/>
      <c r="L36" s="383"/>
      <c r="M36" s="382"/>
      <c r="N36" s="383" t="str">
        <f t="shared" si="0"/>
        <v/>
      </c>
      <c r="O36" s="383" t="str">
        <f t="shared" si="1"/>
        <v/>
      </c>
    </row>
    <row r="37" spans="1:15">
      <c r="A37" s="29"/>
      <c r="B37" s="382"/>
      <c r="C37" s="383"/>
      <c r="D37" s="383"/>
      <c r="E37" s="383"/>
      <c r="F37" s="382"/>
      <c r="G37" s="382"/>
      <c r="H37" s="382"/>
      <c r="I37" s="382"/>
      <c r="J37" s="382"/>
      <c r="K37" s="383"/>
      <c r="L37" s="383"/>
      <c r="M37" s="382"/>
      <c r="N37" s="383" t="str">
        <f t="shared" si="0"/>
        <v/>
      </c>
      <c r="O37" s="383" t="str">
        <f t="shared" si="1"/>
        <v/>
      </c>
    </row>
    <row r="38" spans="1:15">
      <c r="A38" s="29"/>
      <c r="B38" s="382"/>
      <c r="C38" s="383"/>
      <c r="D38" s="383"/>
      <c r="E38" s="383"/>
      <c r="F38" s="382"/>
      <c r="G38" s="382"/>
      <c r="H38" s="382"/>
      <c r="I38" s="382"/>
      <c r="J38" s="382"/>
      <c r="K38" s="383"/>
      <c r="L38" s="383"/>
      <c r="M38" s="382"/>
      <c r="N38" s="383" t="str">
        <f t="shared" si="0"/>
        <v/>
      </c>
      <c r="O38" s="383" t="str">
        <f t="shared" si="1"/>
        <v/>
      </c>
    </row>
    <row r="39" spans="1:15">
      <c r="A39" s="29"/>
      <c r="B39" s="382"/>
      <c r="C39" s="383"/>
      <c r="D39" s="383"/>
      <c r="E39" s="383"/>
      <c r="F39" s="382"/>
      <c r="G39" s="382"/>
      <c r="H39" s="382"/>
      <c r="I39" s="382"/>
      <c r="J39" s="382"/>
      <c r="K39" s="383"/>
      <c r="L39" s="383"/>
      <c r="M39" s="382"/>
      <c r="N39" s="383" t="str">
        <f t="shared" si="0"/>
        <v/>
      </c>
      <c r="O39" s="383" t="str">
        <f t="shared" si="1"/>
        <v/>
      </c>
    </row>
    <row r="40" spans="1:15">
      <c r="A40" s="29"/>
      <c r="B40" s="382"/>
      <c r="C40" s="383"/>
      <c r="D40" s="383"/>
      <c r="E40" s="383"/>
      <c r="F40" s="382"/>
      <c r="G40" s="382"/>
      <c r="H40" s="382"/>
      <c r="I40" s="382"/>
      <c r="J40" s="382"/>
      <c r="K40" s="383"/>
      <c r="L40" s="383"/>
      <c r="M40" s="382"/>
      <c r="N40" s="383" t="str">
        <f t="shared" si="0"/>
        <v/>
      </c>
      <c r="O40" s="383" t="str">
        <f t="shared" si="1"/>
        <v/>
      </c>
    </row>
    <row r="41" spans="1:15">
      <c r="A41" s="29"/>
      <c r="B41" s="382"/>
      <c r="C41" s="383"/>
      <c r="D41" s="383"/>
      <c r="E41" s="383"/>
      <c r="F41" s="382"/>
      <c r="G41" s="382"/>
      <c r="H41" s="382"/>
      <c r="I41" s="382"/>
      <c r="J41" s="382"/>
      <c r="K41" s="383"/>
      <c r="L41" s="383"/>
      <c r="M41" s="382"/>
      <c r="N41" s="383" t="str">
        <f t="shared" si="0"/>
        <v/>
      </c>
      <c r="O41" s="383" t="str">
        <f t="shared" si="1"/>
        <v/>
      </c>
    </row>
    <row r="42" spans="1:15">
      <c r="A42" s="29"/>
      <c r="B42" s="382"/>
      <c r="C42" s="383"/>
      <c r="D42" s="383"/>
      <c r="E42" s="383"/>
      <c r="F42" s="382"/>
      <c r="G42" s="382"/>
      <c r="H42" s="382"/>
      <c r="I42" s="382"/>
      <c r="J42" s="382"/>
      <c r="K42" s="383"/>
      <c r="L42" s="383"/>
      <c r="M42" s="382"/>
      <c r="N42" s="383" t="str">
        <f t="shared" si="0"/>
        <v/>
      </c>
      <c r="O42" s="383" t="str">
        <f t="shared" si="1"/>
        <v/>
      </c>
    </row>
    <row r="43" spans="1:15">
      <c r="A43" s="29"/>
      <c r="B43" s="382"/>
      <c r="C43" s="383"/>
      <c r="D43" s="383"/>
      <c r="E43" s="383"/>
      <c r="F43" s="382"/>
      <c r="G43" s="382"/>
      <c r="H43" s="382"/>
      <c r="I43" s="382"/>
      <c r="J43" s="382"/>
      <c r="K43" s="383"/>
      <c r="L43" s="383"/>
      <c r="M43" s="382"/>
      <c r="N43" s="383" t="str">
        <f t="shared" si="0"/>
        <v/>
      </c>
      <c r="O43" s="383" t="str">
        <f t="shared" si="1"/>
        <v/>
      </c>
    </row>
    <row r="44" spans="1:15">
      <c r="A44" s="29"/>
      <c r="B44" s="382"/>
      <c r="C44" s="383"/>
      <c r="D44" s="383"/>
      <c r="E44" s="383"/>
      <c r="F44" s="382"/>
      <c r="G44" s="382"/>
      <c r="H44" s="382"/>
      <c r="I44" s="382"/>
      <c r="J44" s="382"/>
      <c r="K44" s="383"/>
      <c r="L44" s="383"/>
      <c r="M44" s="382"/>
      <c r="N44" s="383" t="str">
        <f t="shared" si="0"/>
        <v/>
      </c>
      <c r="O44" s="383" t="str">
        <f t="shared" si="1"/>
        <v/>
      </c>
    </row>
    <row r="45" spans="1:15">
      <c r="A45" s="29"/>
      <c r="B45" s="382"/>
      <c r="C45" s="383"/>
      <c r="D45" s="383"/>
      <c r="E45" s="383"/>
      <c r="F45" s="382"/>
      <c r="G45" s="382"/>
      <c r="H45" s="382"/>
      <c r="I45" s="382"/>
      <c r="J45" s="382"/>
      <c r="K45" s="383"/>
      <c r="L45" s="383"/>
      <c r="M45" s="382"/>
      <c r="N45" s="383" t="str">
        <f t="shared" si="0"/>
        <v/>
      </c>
      <c r="O45" s="383" t="str">
        <f t="shared" si="1"/>
        <v/>
      </c>
    </row>
    <row r="46" spans="1:15">
      <c r="A46" s="29"/>
      <c r="B46" s="382"/>
      <c r="C46" s="383"/>
      <c r="D46" s="383"/>
      <c r="E46" s="383"/>
      <c r="F46" s="382"/>
      <c r="G46" s="382"/>
      <c r="H46" s="382"/>
      <c r="I46" s="382"/>
      <c r="J46" s="382"/>
      <c r="K46" s="383"/>
      <c r="L46" s="383"/>
      <c r="M46" s="382"/>
      <c r="N46" s="383" t="str">
        <f t="shared" si="0"/>
        <v/>
      </c>
      <c r="O46" s="383" t="str">
        <f t="shared" si="1"/>
        <v/>
      </c>
    </row>
    <row r="47" spans="1:15">
      <c r="A47" s="29"/>
      <c r="B47" s="382"/>
      <c r="C47" s="383"/>
      <c r="D47" s="383"/>
      <c r="E47" s="383"/>
      <c r="F47" s="382"/>
      <c r="G47" s="382"/>
      <c r="H47" s="382"/>
      <c r="I47" s="382"/>
      <c r="J47" s="382"/>
      <c r="K47" s="383"/>
      <c r="L47" s="383"/>
      <c r="M47" s="382"/>
      <c r="N47" s="383" t="str">
        <f t="shared" si="0"/>
        <v/>
      </c>
      <c r="O47" s="383" t="str">
        <f t="shared" si="1"/>
        <v/>
      </c>
    </row>
    <row r="48" spans="1:15">
      <c r="A48" s="29"/>
      <c r="B48" s="382"/>
      <c r="C48" s="383"/>
      <c r="D48" s="383"/>
      <c r="E48" s="383"/>
      <c r="F48" s="382"/>
      <c r="G48" s="382"/>
      <c r="H48" s="382"/>
      <c r="I48" s="382"/>
      <c r="J48" s="382"/>
      <c r="K48" s="383"/>
      <c r="L48" s="383"/>
      <c r="M48" s="382"/>
      <c r="N48" s="383" t="str">
        <f t="shared" si="0"/>
        <v/>
      </c>
      <c r="O48" s="383" t="str">
        <f t="shared" si="1"/>
        <v/>
      </c>
    </row>
    <row r="49" spans="1:15">
      <c r="A49" s="29"/>
      <c r="B49" s="382"/>
      <c r="C49" s="383"/>
      <c r="D49" s="383"/>
      <c r="E49" s="383"/>
      <c r="F49" s="382"/>
      <c r="G49" s="382"/>
      <c r="H49" s="382"/>
      <c r="I49" s="382"/>
      <c r="J49" s="382"/>
      <c r="K49" s="383"/>
      <c r="L49" s="383"/>
      <c r="M49" s="382"/>
      <c r="N49" s="383" t="str">
        <f t="shared" si="0"/>
        <v/>
      </c>
      <c r="O49" s="383" t="str">
        <f t="shared" si="1"/>
        <v/>
      </c>
    </row>
    <row r="50" spans="1:15">
      <c r="A50" s="29"/>
      <c r="B50" s="382"/>
      <c r="C50" s="383"/>
      <c r="D50" s="383"/>
      <c r="E50" s="383"/>
      <c r="F50" s="382"/>
      <c r="G50" s="382"/>
      <c r="H50" s="382"/>
      <c r="I50" s="382"/>
      <c r="J50" s="382"/>
      <c r="K50" s="383"/>
      <c r="L50" s="383"/>
      <c r="M50" s="382"/>
      <c r="N50" s="383" t="str">
        <f t="shared" si="0"/>
        <v/>
      </c>
      <c r="O50" s="383" t="str">
        <f t="shared" si="1"/>
        <v/>
      </c>
    </row>
    <row r="51" spans="1:15">
      <c r="A51" s="29"/>
      <c r="B51" s="382"/>
      <c r="C51" s="383"/>
      <c r="D51" s="383"/>
      <c r="E51" s="383"/>
      <c r="F51" s="382"/>
      <c r="G51" s="382"/>
      <c r="H51" s="382"/>
      <c r="I51" s="382"/>
      <c r="J51" s="382"/>
      <c r="K51" s="383"/>
      <c r="L51" s="383"/>
      <c r="M51" s="382"/>
      <c r="N51" s="383" t="str">
        <f t="shared" si="0"/>
        <v/>
      </c>
      <c r="O51" s="383" t="str">
        <f t="shared" si="1"/>
        <v/>
      </c>
    </row>
    <row r="52" spans="1:15">
      <c r="A52" s="29"/>
      <c r="B52" s="382"/>
      <c r="C52" s="383"/>
      <c r="D52" s="383"/>
      <c r="E52" s="383"/>
      <c r="F52" s="382"/>
      <c r="G52" s="382"/>
      <c r="H52" s="382"/>
      <c r="I52" s="382"/>
      <c r="J52" s="382"/>
      <c r="K52" s="383"/>
      <c r="L52" s="383"/>
      <c r="M52" s="382"/>
      <c r="N52" s="383" t="str">
        <f t="shared" si="0"/>
        <v/>
      </c>
      <c r="O52" s="383" t="str">
        <f t="shared" si="1"/>
        <v/>
      </c>
    </row>
    <row r="53" spans="1:15">
      <c r="A53" s="29"/>
      <c r="B53" s="382"/>
      <c r="C53" s="383"/>
      <c r="D53" s="383"/>
      <c r="E53" s="383"/>
      <c r="F53" s="382"/>
      <c r="G53" s="382"/>
      <c r="H53" s="382"/>
      <c r="I53" s="382"/>
      <c r="J53" s="382"/>
      <c r="K53" s="383"/>
      <c r="L53" s="383"/>
      <c r="M53" s="382"/>
      <c r="N53" s="383" t="str">
        <f t="shared" si="0"/>
        <v/>
      </c>
      <c r="O53" s="383" t="str">
        <f t="shared" si="1"/>
        <v/>
      </c>
    </row>
    <row r="54" spans="1:15">
      <c r="A54" s="29"/>
      <c r="B54" s="382"/>
      <c r="C54" s="383"/>
      <c r="D54" s="383"/>
      <c r="E54" s="383"/>
      <c r="F54" s="382"/>
      <c r="G54" s="382"/>
      <c r="H54" s="382"/>
      <c r="I54" s="382"/>
      <c r="J54" s="382"/>
      <c r="K54" s="383"/>
      <c r="L54" s="383"/>
      <c r="M54" s="382"/>
      <c r="N54" s="383" t="str">
        <f t="shared" si="0"/>
        <v/>
      </c>
      <c r="O54" s="383" t="str">
        <f t="shared" si="1"/>
        <v/>
      </c>
    </row>
    <row r="55" spans="1:15">
      <c r="A55" s="29"/>
      <c r="B55" s="382"/>
      <c r="C55" s="383"/>
      <c r="D55" s="383"/>
      <c r="E55" s="383"/>
      <c r="F55" s="382"/>
      <c r="G55" s="382"/>
      <c r="H55" s="382"/>
      <c r="I55" s="382"/>
      <c r="J55" s="382"/>
      <c r="K55" s="383"/>
      <c r="L55" s="383"/>
      <c r="M55" s="382"/>
      <c r="N55" s="383" t="str">
        <f t="shared" si="0"/>
        <v/>
      </c>
      <c r="O55" s="383" t="str">
        <f t="shared" si="1"/>
        <v/>
      </c>
    </row>
    <row r="56" spans="1:15">
      <c r="A56" s="29"/>
      <c r="B56" s="382"/>
      <c r="C56" s="383"/>
      <c r="D56" s="383"/>
      <c r="E56" s="383"/>
      <c r="F56" s="382"/>
      <c r="G56" s="382"/>
      <c r="H56" s="382"/>
      <c r="I56" s="382"/>
      <c r="J56" s="382"/>
      <c r="K56" s="383"/>
      <c r="L56" s="383"/>
      <c r="M56" s="382"/>
      <c r="N56" s="383" t="str">
        <f t="shared" si="0"/>
        <v/>
      </c>
      <c r="O56" s="383" t="str">
        <f t="shared" si="1"/>
        <v/>
      </c>
    </row>
    <row r="57" spans="1:15">
      <c r="A57" s="29"/>
      <c r="B57" s="382"/>
      <c r="C57" s="383"/>
      <c r="D57" s="383"/>
      <c r="E57" s="383"/>
      <c r="F57" s="382"/>
      <c r="G57" s="382"/>
      <c r="H57" s="382"/>
      <c r="I57" s="382"/>
      <c r="J57" s="382"/>
      <c r="K57" s="383"/>
      <c r="L57" s="383"/>
      <c r="M57" s="382"/>
      <c r="N57" s="383" t="str">
        <f t="shared" si="0"/>
        <v/>
      </c>
      <c r="O57" s="383" t="str">
        <f t="shared" si="1"/>
        <v/>
      </c>
    </row>
    <row r="58" spans="1:15">
      <c r="A58" s="29"/>
      <c r="B58" s="382"/>
      <c r="C58" s="383"/>
      <c r="D58" s="383"/>
      <c r="E58" s="383"/>
      <c r="F58" s="382"/>
      <c r="G58" s="382"/>
      <c r="H58" s="382"/>
      <c r="I58" s="382"/>
      <c r="J58" s="382"/>
      <c r="K58" s="383"/>
      <c r="L58" s="383"/>
      <c r="M58" s="382"/>
      <c r="N58" s="383" t="str">
        <f t="shared" si="0"/>
        <v/>
      </c>
      <c r="O58" s="383" t="str">
        <f t="shared" si="1"/>
        <v/>
      </c>
    </row>
    <row r="59" spans="1:15">
      <c r="A59" s="29"/>
      <c r="B59" s="382"/>
      <c r="C59" s="383"/>
      <c r="D59" s="383"/>
      <c r="E59" s="383"/>
      <c r="F59" s="382"/>
      <c r="G59" s="382"/>
      <c r="H59" s="382"/>
      <c r="I59" s="382"/>
      <c r="J59" s="382"/>
      <c r="K59" s="383"/>
      <c r="L59" s="383"/>
      <c r="M59" s="382"/>
      <c r="N59" s="383" t="str">
        <f t="shared" si="0"/>
        <v/>
      </c>
      <c r="O59" s="383" t="str">
        <f t="shared" si="1"/>
        <v/>
      </c>
    </row>
    <row r="60" spans="1:15"/>
  </sheetData>
  <sheetProtection algorithmName="SHA-512" hashValue="vj6N0dVR8X8cC1VtJSoDDD4FTjrd2qync45m/qAz1Gv4jTYjsNsey4C3VLvSLDZQWdz2ZWKlRIoj5Fj8eZvjuw==" saltValue="1Ag2UBWStBTdaeP0gtBfmw==" spinCount="100000" sheet="1" objects="1" scenarios="1" selectLockedCells="1"/>
  <mergeCells count="20">
    <mergeCell ref="B2:F2"/>
    <mergeCell ref="H4:K4"/>
    <mergeCell ref="H5:K5"/>
    <mergeCell ref="D4:E4"/>
    <mergeCell ref="D5:E5"/>
    <mergeCell ref="B7:O7"/>
    <mergeCell ref="B8:B9"/>
    <mergeCell ref="C8:C9"/>
    <mergeCell ref="D8:E8"/>
    <mergeCell ref="F8:F9"/>
    <mergeCell ref="G8:G9"/>
    <mergeCell ref="H8:H9"/>
    <mergeCell ref="I8:M8"/>
    <mergeCell ref="N8:N9"/>
    <mergeCell ref="O8:O9"/>
    <mergeCell ref="L5:O5"/>
    <mergeCell ref="L6:O6"/>
    <mergeCell ref="L4:O4"/>
    <mergeCell ref="D6:E6"/>
    <mergeCell ref="H6:K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5BD6-35EC-4509-A0F6-7A938C2603A0}">
  <sheetPr codeName="Hoja32">
    <tabColor rgb="FFC00000"/>
    <pageSetUpPr fitToPage="1"/>
  </sheetPr>
  <dimension ref="A1:O95"/>
  <sheetViews>
    <sheetView showGridLines="0" showWhiteSpace="0" zoomScale="80" zoomScaleNormal="80" zoomScaleSheetLayoutView="80" zoomScalePageLayoutView="40" workbookViewId="0">
      <pane ySplit="15" topLeftCell="A16" activePane="bottomLeft" state="frozen"/>
      <selection activeCell="A15" sqref="A15"/>
      <selection pane="bottomLeft" activeCell="K16" sqref="G16:K16"/>
    </sheetView>
  </sheetViews>
  <sheetFormatPr defaultColWidth="0" defaultRowHeight="14.5" zeroHeight="1"/>
  <cols>
    <col min="1" max="1" width="7.26953125" customWidth="1"/>
    <col min="2" max="2" width="49" style="6" customWidth="1"/>
    <col min="3" max="4" width="21.81640625" style="6" customWidth="1"/>
    <col min="5" max="5" width="30.1796875" style="6" customWidth="1"/>
    <col min="6" max="6" width="24.1796875" style="6" customWidth="1"/>
    <col min="7" max="11" width="10" style="6" customWidth="1"/>
    <col min="12" max="13" width="12.1796875" style="6" customWidth="1"/>
    <col min="14" max="14" width="7.26953125" customWidth="1"/>
    <col min="15" max="15" width="0" hidden="1" customWidth="1"/>
    <col min="16" max="16384" width="9.1796875" hidden="1"/>
  </cols>
  <sheetData>
    <row r="1" spans="1:13">
      <c r="A1" s="33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35">
      <c r="B2" s="670" t="s">
        <v>605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</row>
    <row r="3" spans="1:13" ht="35">
      <c r="B3" s="670" t="s">
        <v>606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</row>
    <row r="4" spans="1:13">
      <c r="A4" s="29"/>
    </row>
    <row r="5" spans="1:13" ht="18.5" thickBot="1">
      <c r="A5" s="29"/>
      <c r="B5" s="64" t="s">
        <v>607</v>
      </c>
      <c r="C5" s="651">
        <f>Intro!D13</f>
        <v>0</v>
      </c>
      <c r="D5" s="652"/>
      <c r="E5" s="653"/>
      <c r="F5" s="671" t="s">
        <v>240</v>
      </c>
      <c r="G5" s="672"/>
      <c r="H5" s="672"/>
      <c r="I5" s="673"/>
      <c r="J5" s="651">
        <f>Intro!D7</f>
        <v>0</v>
      </c>
      <c r="K5" s="652"/>
      <c r="L5" s="652"/>
      <c r="M5" s="653"/>
    </row>
    <row r="6" spans="1:13" ht="18.5" thickBot="1">
      <c r="A6" s="29"/>
      <c r="B6" s="64" t="s">
        <v>608</v>
      </c>
      <c r="C6" s="651">
        <f>Intro!D14</f>
        <v>0</v>
      </c>
      <c r="D6" s="652"/>
      <c r="E6" s="653"/>
      <c r="F6" s="664" t="s">
        <v>591</v>
      </c>
      <c r="G6" s="665"/>
      <c r="H6" s="665"/>
      <c r="I6" s="666"/>
      <c r="J6" s="651">
        <f>Intro!D6</f>
        <v>0</v>
      </c>
      <c r="K6" s="652"/>
      <c r="L6" s="652"/>
      <c r="M6" s="653"/>
    </row>
    <row r="7" spans="1:13" ht="18.5" thickBot="1">
      <c r="A7" s="29"/>
      <c r="F7" s="664" t="s">
        <v>593</v>
      </c>
      <c r="G7" s="665"/>
      <c r="H7" s="665"/>
      <c r="I7" s="666"/>
      <c r="J7" s="651">
        <f>Intro!D8</f>
        <v>0</v>
      </c>
      <c r="K7" s="652"/>
      <c r="L7" s="652"/>
      <c r="M7" s="653"/>
    </row>
    <row r="8" spans="1:13" ht="18">
      <c r="A8" s="29"/>
      <c r="F8" s="66"/>
      <c r="G8" s="65"/>
      <c r="H8" s="65"/>
      <c r="I8" s="65"/>
      <c r="J8" s="65"/>
      <c r="K8" s="65"/>
      <c r="L8" s="65"/>
      <c r="M8" s="65"/>
    </row>
    <row r="9" spans="1:13" ht="21" customHeight="1">
      <c r="A9" s="29"/>
      <c r="B9" s="116" t="s">
        <v>609</v>
      </c>
      <c r="C9" s="659"/>
      <c r="D9" s="659"/>
      <c r="E9" s="659"/>
      <c r="F9" s="70"/>
      <c r="G9" s="70"/>
      <c r="H9" s="70"/>
      <c r="I9" s="70"/>
      <c r="J9" s="70"/>
      <c r="K9" s="70"/>
      <c r="L9" s="70"/>
      <c r="M9" s="70"/>
    </row>
    <row r="10" spans="1:13" ht="21" customHeight="1">
      <c r="A10" s="29"/>
      <c r="B10" s="116" t="s">
        <v>610</v>
      </c>
      <c r="C10" s="659"/>
      <c r="D10" s="659"/>
      <c r="E10" s="659"/>
      <c r="F10" s="70"/>
    </row>
    <row r="11" spans="1:13" ht="21" customHeight="1">
      <c r="A11" s="29"/>
      <c r="B11" s="117" t="s">
        <v>611</v>
      </c>
      <c r="C11" s="659"/>
      <c r="D11" s="659"/>
      <c r="E11" s="659"/>
    </row>
    <row r="12" spans="1:13" ht="20" hidden="1">
      <c r="A12" s="29"/>
      <c r="B12" s="118" t="s">
        <v>612</v>
      </c>
      <c r="C12" s="667"/>
      <c r="D12" s="668"/>
      <c r="E12" s="669"/>
    </row>
    <row r="13" spans="1:13">
      <c r="A13" s="29"/>
      <c r="B13"/>
      <c r="C13"/>
      <c r="D13"/>
      <c r="F13"/>
      <c r="G13"/>
      <c r="H13"/>
      <c r="I13"/>
      <c r="J13"/>
      <c r="K13"/>
      <c r="L13"/>
      <c r="M13"/>
    </row>
    <row r="14" spans="1:13" ht="45.75" customHeight="1">
      <c r="A14" s="29"/>
      <c r="B14" s="658" t="s">
        <v>613</v>
      </c>
      <c r="C14" s="658" t="s">
        <v>614</v>
      </c>
      <c r="D14" s="658"/>
      <c r="E14" s="658" t="s">
        <v>615</v>
      </c>
      <c r="F14" s="660" t="s">
        <v>616</v>
      </c>
      <c r="G14" s="661" t="s">
        <v>617</v>
      </c>
      <c r="H14" s="662"/>
      <c r="I14" s="662"/>
      <c r="J14" s="662"/>
      <c r="K14" s="663"/>
      <c r="L14" s="658" t="s">
        <v>601</v>
      </c>
      <c r="M14" s="658" t="s">
        <v>602</v>
      </c>
    </row>
    <row r="15" spans="1:13" ht="20.25" customHeight="1">
      <c r="A15" s="29"/>
      <c r="B15" s="658"/>
      <c r="C15" s="107" t="s">
        <v>603</v>
      </c>
      <c r="D15" s="107" t="s">
        <v>604</v>
      </c>
      <c r="E15" s="658"/>
      <c r="F15" s="660"/>
      <c r="G15" s="106">
        <v>1</v>
      </c>
      <c r="H15" s="106">
        <v>2</v>
      </c>
      <c r="I15" s="106">
        <v>3</v>
      </c>
      <c r="J15" s="106">
        <v>4</v>
      </c>
      <c r="K15" s="106">
        <v>5</v>
      </c>
      <c r="L15" s="658"/>
      <c r="M15" s="658"/>
    </row>
    <row r="16" spans="1:13">
      <c r="A16" s="29"/>
      <c r="B16" s="383"/>
      <c r="C16" s="383"/>
      <c r="D16" s="383"/>
      <c r="E16" s="383"/>
      <c r="F16" s="383"/>
      <c r="G16" s="382"/>
      <c r="H16" s="382"/>
      <c r="I16" s="382"/>
      <c r="J16" s="382"/>
      <c r="K16" s="382"/>
      <c r="L16" s="383" t="str">
        <f t="shared" ref="L16:L47" si="0">IF(B16="","",IF(MAX(G16:K16)&gt;(D16),"",IF(MIN(G16:K16)&lt;(C16),"","X")))</f>
        <v/>
      </c>
      <c r="M16" s="383" t="str">
        <f t="shared" ref="M16:M47" si="1">IF(B16="","",IF(MAX(G16:K16)&gt;(D16),"X",IF(MIN(G16:K16)&lt;(C16),"X","")))</f>
        <v/>
      </c>
    </row>
    <row r="17" spans="1:13">
      <c r="A17" s="29"/>
      <c r="B17" s="383"/>
      <c r="C17" s="383"/>
      <c r="D17" s="383"/>
      <c r="E17" s="383"/>
      <c r="F17" s="383"/>
      <c r="G17" s="382"/>
      <c r="H17" s="382"/>
      <c r="I17" s="382"/>
      <c r="J17" s="382"/>
      <c r="K17" s="382"/>
      <c r="L17" s="383" t="str">
        <f t="shared" si="0"/>
        <v/>
      </c>
      <c r="M17" s="383" t="str">
        <f t="shared" si="1"/>
        <v/>
      </c>
    </row>
    <row r="18" spans="1:13">
      <c r="A18" s="29"/>
      <c r="B18" s="383"/>
      <c r="C18" s="383"/>
      <c r="D18" s="383"/>
      <c r="E18" s="383"/>
      <c r="F18" s="383"/>
      <c r="G18" s="382"/>
      <c r="H18" s="382"/>
      <c r="I18" s="382"/>
      <c r="J18" s="382"/>
      <c r="K18" s="382"/>
      <c r="L18" s="383" t="str">
        <f t="shared" si="0"/>
        <v/>
      </c>
      <c r="M18" s="383" t="str">
        <f t="shared" si="1"/>
        <v/>
      </c>
    </row>
    <row r="19" spans="1:13">
      <c r="A19" s="29"/>
      <c r="B19" s="383"/>
      <c r="C19" s="383"/>
      <c r="D19" s="383"/>
      <c r="E19" s="383"/>
      <c r="F19" s="383"/>
      <c r="G19" s="382"/>
      <c r="H19" s="382"/>
      <c r="I19" s="382"/>
      <c r="J19" s="382"/>
      <c r="K19" s="382"/>
      <c r="L19" s="383" t="str">
        <f t="shared" si="0"/>
        <v/>
      </c>
      <c r="M19" s="383" t="str">
        <f t="shared" si="1"/>
        <v/>
      </c>
    </row>
    <row r="20" spans="1:13">
      <c r="A20" s="29"/>
      <c r="B20" s="383"/>
      <c r="C20" s="383"/>
      <c r="D20" s="383"/>
      <c r="E20" s="383"/>
      <c r="F20" s="383"/>
      <c r="G20" s="382"/>
      <c r="H20" s="382"/>
      <c r="I20" s="382"/>
      <c r="J20" s="382"/>
      <c r="K20" s="382"/>
      <c r="L20" s="383" t="str">
        <f t="shared" si="0"/>
        <v/>
      </c>
      <c r="M20" s="383" t="str">
        <f t="shared" si="1"/>
        <v/>
      </c>
    </row>
    <row r="21" spans="1:13">
      <c r="A21" s="29"/>
      <c r="B21" s="383"/>
      <c r="C21" s="383"/>
      <c r="D21" s="383"/>
      <c r="E21" s="383"/>
      <c r="F21" s="383"/>
      <c r="G21" s="382"/>
      <c r="H21" s="382"/>
      <c r="I21" s="382"/>
      <c r="J21" s="382"/>
      <c r="K21" s="382"/>
      <c r="L21" s="383" t="str">
        <f t="shared" si="0"/>
        <v/>
      </c>
      <c r="M21" s="383" t="str">
        <f t="shared" si="1"/>
        <v/>
      </c>
    </row>
    <row r="22" spans="1:13">
      <c r="A22" s="29"/>
      <c r="B22" s="383"/>
      <c r="C22" s="383"/>
      <c r="D22" s="383"/>
      <c r="E22" s="383"/>
      <c r="F22" s="383"/>
      <c r="G22" s="382"/>
      <c r="H22" s="382"/>
      <c r="I22" s="382"/>
      <c r="J22" s="382"/>
      <c r="K22" s="382"/>
      <c r="L22" s="383" t="str">
        <f t="shared" si="0"/>
        <v/>
      </c>
      <c r="M22" s="383" t="str">
        <f t="shared" si="1"/>
        <v/>
      </c>
    </row>
    <row r="23" spans="1:13">
      <c r="A23" s="29"/>
      <c r="B23" s="383"/>
      <c r="C23" s="383"/>
      <c r="D23" s="383"/>
      <c r="E23" s="383"/>
      <c r="F23" s="383"/>
      <c r="G23" s="382"/>
      <c r="H23" s="382"/>
      <c r="I23" s="382"/>
      <c r="J23" s="382"/>
      <c r="K23" s="382"/>
      <c r="L23" s="383" t="str">
        <f t="shared" si="0"/>
        <v/>
      </c>
      <c r="M23" s="383" t="str">
        <f t="shared" si="1"/>
        <v/>
      </c>
    </row>
    <row r="24" spans="1:13">
      <c r="A24" s="29"/>
      <c r="B24" s="383"/>
      <c r="C24" s="383"/>
      <c r="D24" s="383"/>
      <c r="E24" s="383"/>
      <c r="F24" s="383"/>
      <c r="G24" s="382"/>
      <c r="H24" s="382"/>
      <c r="I24" s="382"/>
      <c r="J24" s="382"/>
      <c r="K24" s="382"/>
      <c r="L24" s="383" t="str">
        <f t="shared" si="0"/>
        <v/>
      </c>
      <c r="M24" s="383" t="str">
        <f t="shared" si="1"/>
        <v/>
      </c>
    </row>
    <row r="25" spans="1:13">
      <c r="A25" s="29"/>
      <c r="B25" s="383"/>
      <c r="C25" s="383"/>
      <c r="D25" s="383"/>
      <c r="E25" s="383"/>
      <c r="F25" s="383"/>
      <c r="G25" s="382"/>
      <c r="H25" s="382"/>
      <c r="I25" s="382"/>
      <c r="J25" s="382"/>
      <c r="K25" s="382"/>
      <c r="L25" s="383" t="str">
        <f t="shared" si="0"/>
        <v/>
      </c>
      <c r="M25" s="383" t="str">
        <f t="shared" si="1"/>
        <v/>
      </c>
    </row>
    <row r="26" spans="1:13">
      <c r="A26" s="29"/>
      <c r="B26" s="383"/>
      <c r="C26" s="383"/>
      <c r="D26" s="383"/>
      <c r="E26" s="383"/>
      <c r="F26" s="383"/>
      <c r="G26" s="382"/>
      <c r="H26" s="382"/>
      <c r="I26" s="382"/>
      <c r="J26" s="382"/>
      <c r="K26" s="382"/>
      <c r="L26" s="383" t="str">
        <f t="shared" si="0"/>
        <v/>
      </c>
      <c r="M26" s="383" t="str">
        <f t="shared" si="1"/>
        <v/>
      </c>
    </row>
    <row r="27" spans="1:13">
      <c r="A27" s="29"/>
      <c r="B27" s="383"/>
      <c r="C27" s="383"/>
      <c r="D27" s="383"/>
      <c r="E27" s="383"/>
      <c r="F27" s="383"/>
      <c r="G27" s="382"/>
      <c r="H27" s="382"/>
      <c r="I27" s="382"/>
      <c r="J27" s="382"/>
      <c r="K27" s="382"/>
      <c r="L27" s="383" t="str">
        <f t="shared" si="0"/>
        <v/>
      </c>
      <c r="M27" s="383" t="str">
        <f t="shared" si="1"/>
        <v/>
      </c>
    </row>
    <row r="28" spans="1:13">
      <c r="A28" s="29"/>
      <c r="B28" s="383"/>
      <c r="C28" s="383"/>
      <c r="D28" s="383"/>
      <c r="E28" s="383"/>
      <c r="F28" s="383"/>
      <c r="G28" s="382"/>
      <c r="H28" s="382"/>
      <c r="I28" s="382"/>
      <c r="J28" s="382"/>
      <c r="K28" s="382"/>
      <c r="L28" s="383" t="str">
        <f t="shared" si="0"/>
        <v/>
      </c>
      <c r="M28" s="383" t="str">
        <f t="shared" si="1"/>
        <v/>
      </c>
    </row>
    <row r="29" spans="1:13">
      <c r="A29" s="29"/>
      <c r="B29" s="383"/>
      <c r="C29" s="383"/>
      <c r="D29" s="383"/>
      <c r="E29" s="383"/>
      <c r="F29" s="383"/>
      <c r="G29" s="382"/>
      <c r="H29" s="382"/>
      <c r="I29" s="382"/>
      <c r="J29" s="382"/>
      <c r="K29" s="382"/>
      <c r="L29" s="383" t="str">
        <f t="shared" si="0"/>
        <v/>
      </c>
      <c r="M29" s="383" t="str">
        <f t="shared" si="1"/>
        <v/>
      </c>
    </row>
    <row r="30" spans="1:13">
      <c r="A30" s="29"/>
      <c r="B30" s="383"/>
      <c r="C30" s="383"/>
      <c r="D30" s="383"/>
      <c r="E30" s="383"/>
      <c r="F30" s="383"/>
      <c r="G30" s="382"/>
      <c r="H30" s="382"/>
      <c r="I30" s="382"/>
      <c r="J30" s="382"/>
      <c r="K30" s="382"/>
      <c r="L30" s="383" t="str">
        <f t="shared" si="0"/>
        <v/>
      </c>
      <c r="M30" s="383" t="str">
        <f t="shared" si="1"/>
        <v/>
      </c>
    </row>
    <row r="31" spans="1:13">
      <c r="A31" s="29"/>
      <c r="B31" s="383"/>
      <c r="C31" s="383"/>
      <c r="D31" s="383"/>
      <c r="E31" s="383"/>
      <c r="F31" s="383"/>
      <c r="G31" s="382"/>
      <c r="H31" s="382"/>
      <c r="I31" s="382"/>
      <c r="J31" s="382"/>
      <c r="K31" s="382"/>
      <c r="L31" s="383" t="str">
        <f t="shared" si="0"/>
        <v/>
      </c>
      <c r="M31" s="383" t="str">
        <f t="shared" si="1"/>
        <v/>
      </c>
    </row>
    <row r="32" spans="1:13">
      <c r="A32" s="29"/>
      <c r="B32" s="383"/>
      <c r="C32" s="383"/>
      <c r="D32" s="383"/>
      <c r="E32" s="383"/>
      <c r="F32" s="383"/>
      <c r="G32" s="382"/>
      <c r="H32" s="382"/>
      <c r="I32" s="382"/>
      <c r="J32" s="382"/>
      <c r="K32" s="382"/>
      <c r="L32" s="383" t="str">
        <f t="shared" si="0"/>
        <v/>
      </c>
      <c r="M32" s="383" t="str">
        <f t="shared" si="1"/>
        <v/>
      </c>
    </row>
    <row r="33" spans="1:13">
      <c r="A33" s="29"/>
      <c r="B33" s="383"/>
      <c r="C33" s="383"/>
      <c r="D33" s="383"/>
      <c r="E33" s="383"/>
      <c r="F33" s="383"/>
      <c r="G33" s="382"/>
      <c r="H33" s="382"/>
      <c r="I33" s="382"/>
      <c r="J33" s="382"/>
      <c r="K33" s="382"/>
      <c r="L33" s="383" t="str">
        <f t="shared" si="0"/>
        <v/>
      </c>
      <c r="M33" s="383" t="str">
        <f t="shared" si="1"/>
        <v/>
      </c>
    </row>
    <row r="34" spans="1:13">
      <c r="A34" s="29"/>
      <c r="B34" s="383"/>
      <c r="C34" s="383"/>
      <c r="D34" s="383"/>
      <c r="E34" s="383"/>
      <c r="F34" s="383"/>
      <c r="G34" s="382"/>
      <c r="H34" s="382"/>
      <c r="I34" s="382"/>
      <c r="J34" s="382"/>
      <c r="K34" s="382"/>
      <c r="L34" s="383" t="str">
        <f t="shared" si="0"/>
        <v/>
      </c>
      <c r="M34" s="383" t="str">
        <f t="shared" si="1"/>
        <v/>
      </c>
    </row>
    <row r="35" spans="1:13">
      <c r="A35" s="29"/>
      <c r="B35" s="383"/>
      <c r="C35" s="383"/>
      <c r="D35" s="383"/>
      <c r="E35" s="383"/>
      <c r="F35" s="383"/>
      <c r="G35" s="382"/>
      <c r="H35" s="382"/>
      <c r="I35" s="382"/>
      <c r="J35" s="382"/>
      <c r="K35" s="382"/>
      <c r="L35" s="383" t="str">
        <f t="shared" si="0"/>
        <v/>
      </c>
      <c r="M35" s="383" t="str">
        <f t="shared" si="1"/>
        <v/>
      </c>
    </row>
    <row r="36" spans="1:13">
      <c r="A36" s="29"/>
      <c r="B36" s="383"/>
      <c r="C36" s="383"/>
      <c r="D36" s="383"/>
      <c r="E36" s="383"/>
      <c r="F36" s="383"/>
      <c r="G36" s="382"/>
      <c r="H36" s="382"/>
      <c r="I36" s="382"/>
      <c r="J36" s="382"/>
      <c r="K36" s="382"/>
      <c r="L36" s="383" t="str">
        <f t="shared" si="0"/>
        <v/>
      </c>
      <c r="M36" s="383" t="str">
        <f t="shared" si="1"/>
        <v/>
      </c>
    </row>
    <row r="37" spans="1:13">
      <c r="A37" s="29"/>
      <c r="B37" s="383"/>
      <c r="C37" s="383"/>
      <c r="D37" s="383"/>
      <c r="E37" s="383"/>
      <c r="F37" s="383"/>
      <c r="G37" s="382"/>
      <c r="H37" s="382"/>
      <c r="I37" s="382"/>
      <c r="J37" s="382"/>
      <c r="K37" s="382"/>
      <c r="L37" s="383" t="str">
        <f t="shared" si="0"/>
        <v/>
      </c>
      <c r="M37" s="383" t="str">
        <f t="shared" si="1"/>
        <v/>
      </c>
    </row>
    <row r="38" spans="1:13">
      <c r="A38" s="29"/>
      <c r="B38" s="383"/>
      <c r="C38" s="383"/>
      <c r="D38" s="383"/>
      <c r="E38" s="383"/>
      <c r="F38" s="383"/>
      <c r="G38" s="382"/>
      <c r="H38" s="382"/>
      <c r="I38" s="382"/>
      <c r="J38" s="382"/>
      <c r="K38" s="382"/>
      <c r="L38" s="383" t="str">
        <f t="shared" si="0"/>
        <v/>
      </c>
      <c r="M38" s="383" t="str">
        <f t="shared" si="1"/>
        <v/>
      </c>
    </row>
    <row r="39" spans="1:13">
      <c r="A39" s="29"/>
      <c r="B39" s="383"/>
      <c r="C39" s="383"/>
      <c r="D39" s="383"/>
      <c r="E39" s="383"/>
      <c r="F39" s="383"/>
      <c r="G39" s="382"/>
      <c r="H39" s="382"/>
      <c r="I39" s="382"/>
      <c r="J39" s="382"/>
      <c r="K39" s="382"/>
      <c r="L39" s="383" t="str">
        <f t="shared" si="0"/>
        <v/>
      </c>
      <c r="M39" s="383" t="str">
        <f t="shared" si="1"/>
        <v/>
      </c>
    </row>
    <row r="40" spans="1:13">
      <c r="A40" s="29"/>
      <c r="B40" s="383"/>
      <c r="C40" s="383"/>
      <c r="D40" s="383"/>
      <c r="E40" s="383"/>
      <c r="F40" s="383"/>
      <c r="G40" s="382"/>
      <c r="H40" s="382"/>
      <c r="I40" s="382"/>
      <c r="J40" s="382"/>
      <c r="K40" s="382"/>
      <c r="L40" s="383" t="str">
        <f t="shared" si="0"/>
        <v/>
      </c>
      <c r="M40" s="383" t="str">
        <f t="shared" si="1"/>
        <v/>
      </c>
    </row>
    <row r="41" spans="1:13">
      <c r="A41" s="29"/>
      <c r="B41" s="383"/>
      <c r="C41" s="383"/>
      <c r="D41" s="383"/>
      <c r="E41" s="383"/>
      <c r="F41" s="383"/>
      <c r="G41" s="382"/>
      <c r="H41" s="382"/>
      <c r="I41" s="382"/>
      <c r="J41" s="382"/>
      <c r="K41" s="382"/>
      <c r="L41" s="383" t="str">
        <f t="shared" si="0"/>
        <v/>
      </c>
      <c r="M41" s="383" t="str">
        <f t="shared" si="1"/>
        <v/>
      </c>
    </row>
    <row r="42" spans="1:13">
      <c r="A42" s="29"/>
      <c r="B42" s="383"/>
      <c r="C42" s="383"/>
      <c r="D42" s="383"/>
      <c r="E42" s="383"/>
      <c r="F42" s="383"/>
      <c r="G42" s="382"/>
      <c r="H42" s="382"/>
      <c r="I42" s="382"/>
      <c r="J42" s="382"/>
      <c r="K42" s="382"/>
      <c r="L42" s="383" t="str">
        <f t="shared" si="0"/>
        <v/>
      </c>
      <c r="M42" s="383" t="str">
        <f t="shared" si="1"/>
        <v/>
      </c>
    </row>
    <row r="43" spans="1:13">
      <c r="A43" s="29"/>
      <c r="B43" s="383"/>
      <c r="C43" s="383"/>
      <c r="D43" s="383"/>
      <c r="E43" s="383"/>
      <c r="F43" s="383"/>
      <c r="G43" s="382"/>
      <c r="H43" s="382"/>
      <c r="I43" s="382"/>
      <c r="J43" s="382"/>
      <c r="K43" s="382"/>
      <c r="L43" s="383" t="str">
        <f t="shared" si="0"/>
        <v/>
      </c>
      <c r="M43" s="383" t="str">
        <f t="shared" si="1"/>
        <v/>
      </c>
    </row>
    <row r="44" spans="1:13">
      <c r="A44" s="29"/>
      <c r="B44" s="383"/>
      <c r="C44" s="383"/>
      <c r="D44" s="383"/>
      <c r="E44" s="383"/>
      <c r="F44" s="383"/>
      <c r="G44" s="382"/>
      <c r="H44" s="382"/>
      <c r="I44" s="382"/>
      <c r="J44" s="382"/>
      <c r="K44" s="382"/>
      <c r="L44" s="383" t="str">
        <f t="shared" si="0"/>
        <v/>
      </c>
      <c r="M44" s="383" t="str">
        <f t="shared" si="1"/>
        <v/>
      </c>
    </row>
    <row r="45" spans="1:13">
      <c r="A45" s="29"/>
      <c r="B45" s="383"/>
      <c r="C45" s="383"/>
      <c r="D45" s="383"/>
      <c r="E45" s="383"/>
      <c r="F45" s="383"/>
      <c r="G45" s="382"/>
      <c r="H45" s="382"/>
      <c r="I45" s="382"/>
      <c r="J45" s="382"/>
      <c r="K45" s="382"/>
      <c r="L45" s="383" t="str">
        <f t="shared" si="0"/>
        <v/>
      </c>
      <c r="M45" s="383" t="str">
        <f t="shared" si="1"/>
        <v/>
      </c>
    </row>
    <row r="46" spans="1:13">
      <c r="A46" s="29"/>
      <c r="B46" s="383"/>
      <c r="C46" s="383"/>
      <c r="D46" s="383"/>
      <c r="E46" s="383"/>
      <c r="F46" s="383"/>
      <c r="G46" s="382"/>
      <c r="H46" s="382"/>
      <c r="I46" s="382"/>
      <c r="J46" s="382"/>
      <c r="K46" s="382"/>
      <c r="L46" s="383" t="str">
        <f t="shared" si="0"/>
        <v/>
      </c>
      <c r="M46" s="383" t="str">
        <f t="shared" si="1"/>
        <v/>
      </c>
    </row>
    <row r="47" spans="1:13">
      <c r="A47" s="29"/>
      <c r="B47" s="383"/>
      <c r="C47" s="383"/>
      <c r="D47" s="383"/>
      <c r="E47" s="383"/>
      <c r="F47" s="383"/>
      <c r="G47" s="382"/>
      <c r="H47" s="382"/>
      <c r="I47" s="382"/>
      <c r="J47" s="382"/>
      <c r="K47" s="382"/>
      <c r="L47" s="383" t="str">
        <f t="shared" si="0"/>
        <v/>
      </c>
      <c r="M47" s="383" t="str">
        <f t="shared" si="1"/>
        <v/>
      </c>
    </row>
    <row r="48" spans="1:13">
      <c r="A48" s="29"/>
      <c r="B48" s="383"/>
      <c r="C48" s="383"/>
      <c r="D48" s="383"/>
      <c r="E48" s="383"/>
      <c r="F48" s="383"/>
      <c r="G48" s="382"/>
      <c r="H48" s="382"/>
      <c r="I48" s="382"/>
      <c r="J48" s="382"/>
      <c r="K48" s="382"/>
      <c r="L48" s="383" t="str">
        <f t="shared" ref="L48:L79" si="2">IF(B48="","",IF(MAX(G48:K48)&gt;(D48),"",IF(MIN(G48:K48)&lt;(C48),"","X")))</f>
        <v/>
      </c>
      <c r="M48" s="383" t="str">
        <f t="shared" ref="M48:M79" si="3">IF(B48="","",IF(MAX(G48:K48)&gt;(D48),"X",IF(MIN(G48:K48)&lt;(C48),"X","")))</f>
        <v/>
      </c>
    </row>
    <row r="49" spans="1:13">
      <c r="A49" s="29"/>
      <c r="B49" s="383"/>
      <c r="C49" s="383"/>
      <c r="D49" s="383"/>
      <c r="E49" s="383"/>
      <c r="F49" s="383"/>
      <c r="G49" s="382"/>
      <c r="H49" s="382"/>
      <c r="I49" s="382"/>
      <c r="J49" s="382"/>
      <c r="K49" s="382"/>
      <c r="L49" s="383" t="str">
        <f t="shared" si="2"/>
        <v/>
      </c>
      <c r="M49" s="383" t="str">
        <f t="shared" si="3"/>
        <v/>
      </c>
    </row>
    <row r="50" spans="1:13">
      <c r="A50" s="29"/>
      <c r="B50" s="383"/>
      <c r="C50" s="383"/>
      <c r="D50" s="383"/>
      <c r="E50" s="383"/>
      <c r="F50" s="383"/>
      <c r="G50" s="382"/>
      <c r="H50" s="382"/>
      <c r="I50" s="382"/>
      <c r="J50" s="382"/>
      <c r="K50" s="382"/>
      <c r="L50" s="383" t="str">
        <f t="shared" si="2"/>
        <v/>
      </c>
      <c r="M50" s="383" t="str">
        <f t="shared" si="3"/>
        <v/>
      </c>
    </row>
    <row r="51" spans="1:13">
      <c r="A51" s="29"/>
      <c r="B51" s="383"/>
      <c r="C51" s="383"/>
      <c r="D51" s="383"/>
      <c r="E51" s="383"/>
      <c r="F51" s="383"/>
      <c r="G51" s="382"/>
      <c r="H51" s="382"/>
      <c r="I51" s="382"/>
      <c r="J51" s="382"/>
      <c r="K51" s="382"/>
      <c r="L51" s="383" t="str">
        <f t="shared" si="2"/>
        <v/>
      </c>
      <c r="M51" s="383" t="str">
        <f t="shared" si="3"/>
        <v/>
      </c>
    </row>
    <row r="52" spans="1:13">
      <c r="A52" s="29"/>
      <c r="B52" s="383"/>
      <c r="C52" s="383"/>
      <c r="D52" s="383"/>
      <c r="E52" s="383"/>
      <c r="F52" s="383"/>
      <c r="G52" s="382"/>
      <c r="H52" s="382"/>
      <c r="I52" s="382"/>
      <c r="J52" s="382"/>
      <c r="K52" s="382"/>
      <c r="L52" s="383" t="str">
        <f t="shared" si="2"/>
        <v/>
      </c>
      <c r="M52" s="383" t="str">
        <f t="shared" si="3"/>
        <v/>
      </c>
    </row>
    <row r="53" spans="1:13">
      <c r="A53" s="29"/>
      <c r="B53" s="383"/>
      <c r="C53" s="383"/>
      <c r="D53" s="383"/>
      <c r="E53" s="383"/>
      <c r="F53" s="383"/>
      <c r="G53" s="382"/>
      <c r="H53" s="382"/>
      <c r="I53" s="382"/>
      <c r="J53" s="382"/>
      <c r="K53" s="382"/>
      <c r="L53" s="383" t="str">
        <f t="shared" si="2"/>
        <v/>
      </c>
      <c r="M53" s="383" t="str">
        <f t="shared" si="3"/>
        <v/>
      </c>
    </row>
    <row r="54" spans="1:13">
      <c r="A54" s="29"/>
      <c r="B54" s="383"/>
      <c r="C54" s="383"/>
      <c r="D54" s="383"/>
      <c r="E54" s="383"/>
      <c r="F54" s="383"/>
      <c r="G54" s="382"/>
      <c r="H54" s="382"/>
      <c r="I54" s="382"/>
      <c r="J54" s="382"/>
      <c r="K54" s="382"/>
      <c r="L54" s="383" t="str">
        <f t="shared" si="2"/>
        <v/>
      </c>
      <c r="M54" s="383" t="str">
        <f t="shared" si="3"/>
        <v/>
      </c>
    </row>
    <row r="55" spans="1:13">
      <c r="A55" s="29"/>
      <c r="B55" s="383"/>
      <c r="C55" s="383"/>
      <c r="D55" s="383"/>
      <c r="E55" s="383"/>
      <c r="F55" s="383"/>
      <c r="G55" s="382"/>
      <c r="H55" s="382"/>
      <c r="I55" s="382"/>
      <c r="J55" s="382"/>
      <c r="K55" s="382"/>
      <c r="L55" s="383" t="str">
        <f t="shared" si="2"/>
        <v/>
      </c>
      <c r="M55" s="383" t="str">
        <f t="shared" si="3"/>
        <v/>
      </c>
    </row>
    <row r="56" spans="1:13">
      <c r="A56" s="29"/>
      <c r="B56" s="383"/>
      <c r="C56" s="383"/>
      <c r="D56" s="383"/>
      <c r="E56" s="383"/>
      <c r="F56" s="383"/>
      <c r="G56" s="382"/>
      <c r="H56" s="382"/>
      <c r="I56" s="382"/>
      <c r="J56" s="382"/>
      <c r="K56" s="382"/>
      <c r="L56" s="383" t="str">
        <f t="shared" si="2"/>
        <v/>
      </c>
      <c r="M56" s="383" t="str">
        <f t="shared" si="3"/>
        <v/>
      </c>
    </row>
    <row r="57" spans="1:13">
      <c r="A57" s="29"/>
      <c r="B57" s="383"/>
      <c r="C57" s="383"/>
      <c r="D57" s="383"/>
      <c r="E57" s="383"/>
      <c r="F57" s="383"/>
      <c r="G57" s="382"/>
      <c r="H57" s="382"/>
      <c r="I57" s="382"/>
      <c r="J57" s="382"/>
      <c r="K57" s="382"/>
      <c r="L57" s="383" t="str">
        <f t="shared" si="2"/>
        <v/>
      </c>
      <c r="M57" s="383" t="str">
        <f t="shared" si="3"/>
        <v/>
      </c>
    </row>
    <row r="58" spans="1:13">
      <c r="A58" s="29"/>
      <c r="B58" s="383"/>
      <c r="C58" s="383"/>
      <c r="D58" s="383"/>
      <c r="E58" s="383"/>
      <c r="F58" s="383"/>
      <c r="G58" s="382"/>
      <c r="H58" s="382"/>
      <c r="I58" s="382"/>
      <c r="J58" s="382"/>
      <c r="K58" s="382"/>
      <c r="L58" s="383" t="str">
        <f t="shared" si="2"/>
        <v/>
      </c>
      <c r="M58" s="383" t="str">
        <f t="shared" si="3"/>
        <v/>
      </c>
    </row>
    <row r="59" spans="1:13">
      <c r="A59" s="29"/>
      <c r="B59" s="383"/>
      <c r="C59" s="383"/>
      <c r="D59" s="383"/>
      <c r="E59" s="383"/>
      <c r="F59" s="383"/>
      <c r="G59" s="382"/>
      <c r="H59" s="382"/>
      <c r="I59" s="382"/>
      <c r="J59" s="382"/>
      <c r="K59" s="382"/>
      <c r="L59" s="383" t="str">
        <f t="shared" si="2"/>
        <v/>
      </c>
      <c r="M59" s="383" t="str">
        <f t="shared" si="3"/>
        <v/>
      </c>
    </row>
    <row r="60" spans="1:13">
      <c r="A60" s="29"/>
      <c r="B60" s="383"/>
      <c r="C60" s="383"/>
      <c r="D60" s="383"/>
      <c r="E60" s="383"/>
      <c r="F60" s="383"/>
      <c r="G60" s="382"/>
      <c r="H60" s="382"/>
      <c r="I60" s="382"/>
      <c r="J60" s="382"/>
      <c r="K60" s="382"/>
      <c r="L60" s="383" t="str">
        <f t="shared" si="2"/>
        <v/>
      </c>
      <c r="M60" s="383" t="str">
        <f t="shared" si="3"/>
        <v/>
      </c>
    </row>
    <row r="61" spans="1:13">
      <c r="A61" s="29"/>
      <c r="B61" s="383"/>
      <c r="C61" s="383"/>
      <c r="D61" s="383"/>
      <c r="E61" s="383"/>
      <c r="F61" s="383"/>
      <c r="G61" s="382"/>
      <c r="H61" s="382"/>
      <c r="I61" s="382"/>
      <c r="J61" s="382"/>
      <c r="K61" s="382"/>
      <c r="L61" s="383" t="str">
        <f t="shared" si="2"/>
        <v/>
      </c>
      <c r="M61" s="383" t="str">
        <f t="shared" si="3"/>
        <v/>
      </c>
    </row>
    <row r="62" spans="1:13">
      <c r="A62" s="29"/>
      <c r="B62" s="383"/>
      <c r="C62" s="383"/>
      <c r="D62" s="383"/>
      <c r="E62" s="383"/>
      <c r="F62" s="383"/>
      <c r="G62" s="382"/>
      <c r="H62" s="382"/>
      <c r="I62" s="382"/>
      <c r="J62" s="382"/>
      <c r="K62" s="382"/>
      <c r="L62" s="383" t="str">
        <f t="shared" si="2"/>
        <v/>
      </c>
      <c r="M62" s="383" t="str">
        <f t="shared" si="3"/>
        <v/>
      </c>
    </row>
    <row r="63" spans="1:13">
      <c r="A63" s="29"/>
      <c r="B63" s="383"/>
      <c r="C63" s="383"/>
      <c r="D63" s="383"/>
      <c r="E63" s="383"/>
      <c r="F63" s="383"/>
      <c r="G63" s="382"/>
      <c r="H63" s="382"/>
      <c r="I63" s="382"/>
      <c r="J63" s="382"/>
      <c r="K63" s="382"/>
      <c r="L63" s="383" t="str">
        <f t="shared" si="2"/>
        <v/>
      </c>
      <c r="M63" s="383" t="str">
        <f t="shared" si="3"/>
        <v/>
      </c>
    </row>
    <row r="64" spans="1:13">
      <c r="A64" s="29"/>
      <c r="B64" s="383"/>
      <c r="C64" s="383"/>
      <c r="D64" s="383"/>
      <c r="E64" s="383"/>
      <c r="F64" s="383"/>
      <c r="G64" s="382"/>
      <c r="H64" s="382"/>
      <c r="I64" s="382"/>
      <c r="J64" s="382"/>
      <c r="K64" s="382"/>
      <c r="L64" s="383" t="str">
        <f t="shared" si="2"/>
        <v/>
      </c>
      <c r="M64" s="383" t="str">
        <f t="shared" si="3"/>
        <v/>
      </c>
    </row>
    <row r="65" spans="1:13">
      <c r="A65" s="29"/>
      <c r="B65" s="383"/>
      <c r="C65" s="383"/>
      <c r="D65" s="383"/>
      <c r="E65" s="383"/>
      <c r="F65" s="383"/>
      <c r="G65" s="382"/>
      <c r="H65" s="382"/>
      <c r="I65" s="382"/>
      <c r="J65" s="382"/>
      <c r="K65" s="382"/>
      <c r="L65" s="383" t="str">
        <f t="shared" si="2"/>
        <v/>
      </c>
      <c r="M65" s="383" t="str">
        <f t="shared" si="3"/>
        <v/>
      </c>
    </row>
    <row r="66" spans="1:13">
      <c r="A66" s="29"/>
      <c r="B66" s="383"/>
      <c r="C66" s="383"/>
      <c r="D66" s="383"/>
      <c r="E66" s="383"/>
      <c r="F66" s="383"/>
      <c r="G66" s="382"/>
      <c r="H66" s="382"/>
      <c r="I66" s="382"/>
      <c r="J66" s="382"/>
      <c r="K66" s="382"/>
      <c r="L66" s="383" t="str">
        <f t="shared" si="2"/>
        <v/>
      </c>
      <c r="M66" s="383" t="str">
        <f t="shared" si="3"/>
        <v/>
      </c>
    </row>
    <row r="67" spans="1:13">
      <c r="A67" s="29"/>
      <c r="B67" s="383"/>
      <c r="C67" s="383"/>
      <c r="D67" s="383"/>
      <c r="E67" s="383"/>
      <c r="F67" s="383"/>
      <c r="G67" s="382"/>
      <c r="H67" s="382"/>
      <c r="I67" s="382"/>
      <c r="J67" s="382"/>
      <c r="K67" s="382"/>
      <c r="L67" s="383" t="str">
        <f t="shared" si="2"/>
        <v/>
      </c>
      <c r="M67" s="383" t="str">
        <f t="shared" si="3"/>
        <v/>
      </c>
    </row>
    <row r="68" spans="1:13">
      <c r="A68" s="29"/>
      <c r="B68" s="383"/>
      <c r="C68" s="383"/>
      <c r="D68" s="383"/>
      <c r="E68" s="383"/>
      <c r="F68" s="383"/>
      <c r="G68" s="382"/>
      <c r="H68" s="382"/>
      <c r="I68" s="382"/>
      <c r="J68" s="382"/>
      <c r="K68" s="382"/>
      <c r="L68" s="383" t="str">
        <f t="shared" si="2"/>
        <v/>
      </c>
      <c r="M68" s="383" t="str">
        <f t="shared" si="3"/>
        <v/>
      </c>
    </row>
    <row r="69" spans="1:13">
      <c r="A69" s="29"/>
      <c r="B69" s="383"/>
      <c r="C69" s="383"/>
      <c r="D69" s="383"/>
      <c r="E69" s="383"/>
      <c r="F69" s="383"/>
      <c r="G69" s="382"/>
      <c r="H69" s="382"/>
      <c r="I69" s="382"/>
      <c r="J69" s="382"/>
      <c r="K69" s="382"/>
      <c r="L69" s="383" t="str">
        <f t="shared" si="2"/>
        <v/>
      </c>
      <c r="M69" s="383" t="str">
        <f t="shared" si="3"/>
        <v/>
      </c>
    </row>
    <row r="70" spans="1:13">
      <c r="A70" s="29"/>
      <c r="B70" s="383"/>
      <c r="C70" s="383"/>
      <c r="D70" s="383"/>
      <c r="E70" s="383"/>
      <c r="F70" s="383"/>
      <c r="G70" s="382"/>
      <c r="H70" s="382"/>
      <c r="I70" s="382"/>
      <c r="J70" s="382"/>
      <c r="K70" s="382"/>
      <c r="L70" s="383" t="str">
        <f t="shared" si="2"/>
        <v/>
      </c>
      <c r="M70" s="383" t="str">
        <f t="shared" si="3"/>
        <v/>
      </c>
    </row>
    <row r="71" spans="1:13">
      <c r="A71" s="29"/>
      <c r="B71" s="383"/>
      <c r="C71" s="383"/>
      <c r="D71" s="383"/>
      <c r="E71" s="383"/>
      <c r="F71" s="383"/>
      <c r="G71" s="382"/>
      <c r="H71" s="382"/>
      <c r="I71" s="382"/>
      <c r="J71" s="382"/>
      <c r="K71" s="382"/>
      <c r="L71" s="383" t="str">
        <f t="shared" si="2"/>
        <v/>
      </c>
      <c r="M71" s="383" t="str">
        <f t="shared" si="3"/>
        <v/>
      </c>
    </row>
    <row r="72" spans="1:13">
      <c r="A72" s="29"/>
      <c r="B72" s="383"/>
      <c r="C72" s="383"/>
      <c r="D72" s="383"/>
      <c r="E72" s="383"/>
      <c r="F72" s="383"/>
      <c r="G72" s="382"/>
      <c r="H72" s="382"/>
      <c r="I72" s="382"/>
      <c r="J72" s="382"/>
      <c r="K72" s="382"/>
      <c r="L72" s="383" t="str">
        <f t="shared" si="2"/>
        <v/>
      </c>
      <c r="M72" s="383" t="str">
        <f t="shared" si="3"/>
        <v/>
      </c>
    </row>
    <row r="73" spans="1:13">
      <c r="A73" s="29"/>
      <c r="B73" s="383"/>
      <c r="C73" s="383"/>
      <c r="D73" s="383"/>
      <c r="E73" s="383"/>
      <c r="F73" s="383"/>
      <c r="G73" s="382"/>
      <c r="H73" s="382"/>
      <c r="I73" s="382"/>
      <c r="J73" s="382"/>
      <c r="K73" s="382"/>
      <c r="L73" s="383" t="str">
        <f t="shared" si="2"/>
        <v/>
      </c>
      <c r="M73" s="383" t="str">
        <f t="shared" si="3"/>
        <v/>
      </c>
    </row>
    <row r="74" spans="1:13">
      <c r="A74" s="29"/>
      <c r="B74" s="383"/>
      <c r="C74" s="383"/>
      <c r="D74" s="383"/>
      <c r="E74" s="383"/>
      <c r="F74" s="383"/>
      <c r="G74" s="382"/>
      <c r="H74" s="382"/>
      <c r="I74" s="382"/>
      <c r="J74" s="382"/>
      <c r="K74" s="382"/>
      <c r="L74" s="383" t="str">
        <f t="shared" si="2"/>
        <v/>
      </c>
      <c r="M74" s="383" t="str">
        <f t="shared" si="3"/>
        <v/>
      </c>
    </row>
    <row r="75" spans="1:13">
      <c r="A75" s="29"/>
      <c r="B75" s="383"/>
      <c r="C75" s="383"/>
      <c r="D75" s="383"/>
      <c r="E75" s="383"/>
      <c r="F75" s="383"/>
      <c r="G75" s="382"/>
      <c r="H75" s="382"/>
      <c r="I75" s="382"/>
      <c r="J75" s="382"/>
      <c r="K75" s="382"/>
      <c r="L75" s="383" t="str">
        <f t="shared" si="2"/>
        <v/>
      </c>
      <c r="M75" s="383" t="str">
        <f t="shared" si="3"/>
        <v/>
      </c>
    </row>
    <row r="76" spans="1:13">
      <c r="A76" s="29"/>
      <c r="B76" s="383"/>
      <c r="C76" s="383"/>
      <c r="D76" s="383"/>
      <c r="E76" s="383"/>
      <c r="F76" s="383"/>
      <c r="G76" s="382"/>
      <c r="H76" s="382"/>
      <c r="I76" s="382"/>
      <c r="J76" s="382"/>
      <c r="K76" s="382"/>
      <c r="L76" s="383" t="str">
        <f t="shared" si="2"/>
        <v/>
      </c>
      <c r="M76" s="383" t="str">
        <f t="shared" si="3"/>
        <v/>
      </c>
    </row>
    <row r="77" spans="1:13">
      <c r="A77" s="29"/>
      <c r="B77" s="383"/>
      <c r="C77" s="383"/>
      <c r="D77" s="383"/>
      <c r="E77" s="383"/>
      <c r="F77" s="383"/>
      <c r="G77" s="382"/>
      <c r="H77" s="382"/>
      <c r="I77" s="382"/>
      <c r="J77" s="382"/>
      <c r="K77" s="382"/>
      <c r="L77" s="383" t="str">
        <f t="shared" si="2"/>
        <v/>
      </c>
      <c r="M77" s="383" t="str">
        <f t="shared" si="3"/>
        <v/>
      </c>
    </row>
    <row r="78" spans="1:13">
      <c r="A78" s="29"/>
      <c r="B78" s="383"/>
      <c r="C78" s="383"/>
      <c r="D78" s="383"/>
      <c r="E78" s="383"/>
      <c r="F78" s="383"/>
      <c r="G78" s="382"/>
      <c r="H78" s="382"/>
      <c r="I78" s="382"/>
      <c r="J78" s="382"/>
      <c r="K78" s="382"/>
      <c r="L78" s="383" t="str">
        <f t="shared" si="2"/>
        <v/>
      </c>
      <c r="M78" s="383" t="str">
        <f t="shared" si="3"/>
        <v/>
      </c>
    </row>
    <row r="79" spans="1:13">
      <c r="A79" s="29"/>
      <c r="B79" s="383"/>
      <c r="C79" s="383"/>
      <c r="D79" s="383"/>
      <c r="E79" s="383"/>
      <c r="F79" s="383"/>
      <c r="G79" s="382"/>
      <c r="H79" s="382"/>
      <c r="I79" s="382"/>
      <c r="J79" s="382"/>
      <c r="K79" s="382"/>
      <c r="L79" s="383" t="str">
        <f t="shared" si="2"/>
        <v/>
      </c>
      <c r="M79" s="383" t="str">
        <f t="shared" si="3"/>
        <v/>
      </c>
    </row>
    <row r="80" spans="1:13">
      <c r="A80" s="29"/>
      <c r="B80" s="383"/>
      <c r="C80" s="383"/>
      <c r="D80" s="383"/>
      <c r="E80" s="383"/>
      <c r="F80" s="383"/>
      <c r="G80" s="382"/>
      <c r="H80" s="382"/>
      <c r="I80" s="382"/>
      <c r="J80" s="382"/>
      <c r="K80" s="382"/>
      <c r="L80" s="383" t="str">
        <f t="shared" ref="L80:L94" si="4">IF(B80="","",IF(MAX(G80:K80)&gt;(D80),"",IF(MIN(G80:K80)&lt;(C80),"","X")))</f>
        <v/>
      </c>
      <c r="M80" s="383" t="str">
        <f t="shared" ref="M80:M94" si="5">IF(B80="","",IF(MAX(G80:K80)&gt;(D80),"X",IF(MIN(G80:K80)&lt;(C80),"X","")))</f>
        <v/>
      </c>
    </row>
    <row r="81" spans="1:13">
      <c r="A81" s="29"/>
      <c r="B81" s="383"/>
      <c r="C81" s="383"/>
      <c r="D81" s="383"/>
      <c r="E81" s="383"/>
      <c r="F81" s="383"/>
      <c r="G81" s="382"/>
      <c r="H81" s="382"/>
      <c r="I81" s="382"/>
      <c r="J81" s="382"/>
      <c r="K81" s="382"/>
      <c r="L81" s="383" t="str">
        <f t="shared" si="4"/>
        <v/>
      </c>
      <c r="M81" s="383" t="str">
        <f t="shared" si="5"/>
        <v/>
      </c>
    </row>
    <row r="82" spans="1:13">
      <c r="A82" s="29"/>
      <c r="B82" s="383"/>
      <c r="C82" s="383"/>
      <c r="D82" s="383"/>
      <c r="E82" s="383"/>
      <c r="F82" s="383"/>
      <c r="G82" s="382"/>
      <c r="H82" s="382"/>
      <c r="I82" s="382"/>
      <c r="J82" s="382"/>
      <c r="K82" s="382"/>
      <c r="L82" s="383" t="str">
        <f t="shared" si="4"/>
        <v/>
      </c>
      <c r="M82" s="383" t="str">
        <f t="shared" si="5"/>
        <v/>
      </c>
    </row>
    <row r="83" spans="1:13">
      <c r="A83" s="29"/>
      <c r="B83" s="383"/>
      <c r="C83" s="383"/>
      <c r="D83" s="383"/>
      <c r="E83" s="383"/>
      <c r="F83" s="383"/>
      <c r="G83" s="382"/>
      <c r="H83" s="382"/>
      <c r="I83" s="382"/>
      <c r="J83" s="382"/>
      <c r="K83" s="382"/>
      <c r="L83" s="383" t="str">
        <f t="shared" si="4"/>
        <v/>
      </c>
      <c r="M83" s="383" t="str">
        <f t="shared" si="5"/>
        <v/>
      </c>
    </row>
    <row r="84" spans="1:13">
      <c r="A84" s="29"/>
      <c r="B84" s="383"/>
      <c r="C84" s="383"/>
      <c r="D84" s="383"/>
      <c r="E84" s="383"/>
      <c r="F84" s="383"/>
      <c r="G84" s="382"/>
      <c r="H84" s="382"/>
      <c r="I84" s="382"/>
      <c r="J84" s="382"/>
      <c r="K84" s="382"/>
      <c r="L84" s="383" t="str">
        <f t="shared" si="4"/>
        <v/>
      </c>
      <c r="M84" s="383" t="str">
        <f t="shared" si="5"/>
        <v/>
      </c>
    </row>
    <row r="85" spans="1:13">
      <c r="A85" s="29"/>
      <c r="B85" s="383"/>
      <c r="C85" s="383"/>
      <c r="D85" s="383"/>
      <c r="E85" s="383"/>
      <c r="F85" s="383"/>
      <c r="G85" s="382"/>
      <c r="H85" s="382"/>
      <c r="I85" s="382"/>
      <c r="J85" s="382"/>
      <c r="K85" s="382"/>
      <c r="L85" s="383" t="str">
        <f t="shared" si="4"/>
        <v/>
      </c>
      <c r="M85" s="383" t="str">
        <f t="shared" si="5"/>
        <v/>
      </c>
    </row>
    <row r="86" spans="1:13">
      <c r="A86" s="29"/>
      <c r="B86" s="383"/>
      <c r="C86" s="383"/>
      <c r="D86" s="383"/>
      <c r="E86" s="383"/>
      <c r="F86" s="383"/>
      <c r="G86" s="382"/>
      <c r="H86" s="382"/>
      <c r="I86" s="382"/>
      <c r="J86" s="382"/>
      <c r="K86" s="382"/>
      <c r="L86" s="383" t="str">
        <f t="shared" si="4"/>
        <v/>
      </c>
      <c r="M86" s="383" t="str">
        <f t="shared" si="5"/>
        <v/>
      </c>
    </row>
    <row r="87" spans="1:13">
      <c r="A87" s="29"/>
      <c r="B87" s="383"/>
      <c r="C87" s="383"/>
      <c r="D87" s="383"/>
      <c r="E87" s="383"/>
      <c r="F87" s="383"/>
      <c r="G87" s="382"/>
      <c r="H87" s="382"/>
      <c r="I87" s="382"/>
      <c r="J87" s="382"/>
      <c r="K87" s="382"/>
      <c r="L87" s="383" t="str">
        <f t="shared" si="4"/>
        <v/>
      </c>
      <c r="M87" s="383" t="str">
        <f t="shared" si="5"/>
        <v/>
      </c>
    </row>
    <row r="88" spans="1:13">
      <c r="A88" s="29"/>
      <c r="B88" s="383"/>
      <c r="C88" s="383"/>
      <c r="D88" s="383"/>
      <c r="E88" s="383"/>
      <c r="F88" s="383"/>
      <c r="G88" s="382"/>
      <c r="H88" s="382"/>
      <c r="I88" s="382"/>
      <c r="J88" s="382"/>
      <c r="K88" s="382"/>
      <c r="L88" s="383" t="str">
        <f t="shared" si="4"/>
        <v/>
      </c>
      <c r="M88" s="383" t="str">
        <f t="shared" si="5"/>
        <v/>
      </c>
    </row>
    <row r="89" spans="1:13">
      <c r="A89" s="29"/>
      <c r="B89" s="383"/>
      <c r="C89" s="383"/>
      <c r="D89" s="383"/>
      <c r="E89" s="383"/>
      <c r="F89" s="383"/>
      <c r="G89" s="382"/>
      <c r="H89" s="382"/>
      <c r="I89" s="382"/>
      <c r="J89" s="382"/>
      <c r="K89" s="382"/>
      <c r="L89" s="383" t="str">
        <f t="shared" si="4"/>
        <v/>
      </c>
      <c r="M89" s="383" t="str">
        <f t="shared" si="5"/>
        <v/>
      </c>
    </row>
    <row r="90" spans="1:13">
      <c r="A90" s="29"/>
      <c r="B90" s="383"/>
      <c r="C90" s="383"/>
      <c r="D90" s="383"/>
      <c r="E90" s="383"/>
      <c r="F90" s="383"/>
      <c r="G90" s="382"/>
      <c r="H90" s="382"/>
      <c r="I90" s="382"/>
      <c r="J90" s="382"/>
      <c r="K90" s="382"/>
      <c r="L90" s="383" t="str">
        <f t="shared" si="4"/>
        <v/>
      </c>
      <c r="M90" s="383" t="str">
        <f t="shared" si="5"/>
        <v/>
      </c>
    </row>
    <row r="91" spans="1:13">
      <c r="A91" s="29"/>
      <c r="B91" s="383"/>
      <c r="C91" s="383"/>
      <c r="D91" s="383"/>
      <c r="E91" s="383"/>
      <c r="F91" s="383"/>
      <c r="G91" s="382"/>
      <c r="H91" s="382"/>
      <c r="I91" s="382"/>
      <c r="J91" s="382"/>
      <c r="K91" s="382"/>
      <c r="L91" s="383" t="str">
        <f t="shared" si="4"/>
        <v/>
      </c>
      <c r="M91" s="383" t="str">
        <f t="shared" si="5"/>
        <v/>
      </c>
    </row>
    <row r="92" spans="1:13">
      <c r="A92" s="29"/>
      <c r="B92" s="383"/>
      <c r="C92" s="383"/>
      <c r="D92" s="383"/>
      <c r="E92" s="383"/>
      <c r="F92" s="383"/>
      <c r="G92" s="382"/>
      <c r="H92" s="382"/>
      <c r="I92" s="382"/>
      <c r="J92" s="382"/>
      <c r="K92" s="382"/>
      <c r="L92" s="383" t="str">
        <f t="shared" si="4"/>
        <v/>
      </c>
      <c r="M92" s="383" t="str">
        <f t="shared" si="5"/>
        <v/>
      </c>
    </row>
    <row r="93" spans="1:13">
      <c r="A93" s="29"/>
      <c r="B93" s="383"/>
      <c r="C93" s="383"/>
      <c r="D93" s="383"/>
      <c r="E93" s="383"/>
      <c r="F93" s="383"/>
      <c r="G93" s="382"/>
      <c r="H93" s="382"/>
      <c r="I93" s="382"/>
      <c r="J93" s="382"/>
      <c r="K93" s="382"/>
      <c r="L93" s="383" t="str">
        <f t="shared" si="4"/>
        <v/>
      </c>
      <c r="M93" s="383" t="str">
        <f t="shared" si="5"/>
        <v/>
      </c>
    </row>
    <row r="94" spans="1:13">
      <c r="A94" s="29"/>
      <c r="B94" s="383"/>
      <c r="C94" s="383"/>
      <c r="D94" s="383"/>
      <c r="E94" s="383"/>
      <c r="F94" s="383"/>
      <c r="G94" s="382"/>
      <c r="H94" s="382"/>
      <c r="I94" s="382"/>
      <c r="J94" s="382"/>
      <c r="K94" s="382"/>
      <c r="L94" s="383" t="str">
        <f t="shared" si="4"/>
        <v/>
      </c>
      <c r="M94" s="383" t="str">
        <f t="shared" si="5"/>
        <v/>
      </c>
    </row>
    <row r="95" spans="1:13"/>
  </sheetData>
  <sheetProtection algorithmName="SHA-512" hashValue="7fQumYRdTZqlwPuzKV4hb0eBy0HKIbMNaIk9XFk0wHUIZuNmKTWEOHhOcY7JDyGeM9kGbebKhfpA7yF0VAXuCg==" saltValue="9XSzj/aimDTgD4jVFthaAg==" spinCount="100000" sheet="1" objects="1" scenarios="1" selectLockedCells="1"/>
  <mergeCells count="21">
    <mergeCell ref="C6:E6"/>
    <mergeCell ref="F6:I6"/>
    <mergeCell ref="J6:M6"/>
    <mergeCell ref="B2:M2"/>
    <mergeCell ref="B3:M3"/>
    <mergeCell ref="C5:E5"/>
    <mergeCell ref="F5:I5"/>
    <mergeCell ref="J5:M5"/>
    <mergeCell ref="F7:I7"/>
    <mergeCell ref="J7:M7"/>
    <mergeCell ref="C10:E10"/>
    <mergeCell ref="C11:E11"/>
    <mergeCell ref="C12:E12"/>
    <mergeCell ref="L14:L15"/>
    <mergeCell ref="M14:M15"/>
    <mergeCell ref="C9:E9"/>
    <mergeCell ref="C14:D14"/>
    <mergeCell ref="B14:B15"/>
    <mergeCell ref="E14:E15"/>
    <mergeCell ref="F14:F15"/>
    <mergeCell ref="G14:K14"/>
  </mergeCells>
  <pageMargins left="0.7" right="0.7" top="0.75" bottom="0.75" header="0.3" footer="0.3"/>
  <pageSetup scale="42" orientation="portrait" r:id="rId1"/>
  <headerFooter>
    <oddFooter xml:space="preserve">&amp;LRev. A&amp;CCHI-SDE45-0004&amp;RSQM Appendix E -Supplier PPAP  Format </oddFooter>
  </headerFooter>
  <rowBreaks count="1" manualBreakCount="1">
    <brk id="46" max="3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D004-09A8-4CED-99EB-D3143490EB4A}">
  <sheetPr codeName="Hoja20">
    <tabColor rgb="FFC00000"/>
    <pageSetUpPr fitToPage="1"/>
  </sheetPr>
  <dimension ref="A1:N96"/>
  <sheetViews>
    <sheetView showGridLines="0" showWhiteSpace="0" zoomScale="80" zoomScaleNormal="80" zoomScaleSheetLayoutView="80" zoomScalePageLayoutView="40" workbookViewId="0">
      <selection activeCell="F18" sqref="F18"/>
    </sheetView>
  </sheetViews>
  <sheetFormatPr defaultColWidth="0" defaultRowHeight="14.5" zeroHeight="1"/>
  <cols>
    <col min="1" max="1" width="7.26953125" customWidth="1"/>
    <col min="2" max="2" width="44.81640625" style="6" customWidth="1"/>
    <col min="3" max="5" width="30.1796875" style="6" customWidth="1"/>
    <col min="6" max="6" width="24.1796875" style="6" customWidth="1"/>
    <col min="7" max="11" width="10" style="6" customWidth="1"/>
    <col min="12" max="13" width="12.1796875" style="6" customWidth="1"/>
    <col min="14" max="14" width="7.26953125" customWidth="1"/>
    <col min="15" max="16384" width="9.1796875" hidden="1"/>
  </cols>
  <sheetData>
    <row r="1" spans="1:13">
      <c r="A1" s="33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35">
      <c r="B2" s="670" t="s">
        <v>605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</row>
    <row r="3" spans="1:13" ht="35">
      <c r="B3" s="670" t="s">
        <v>606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</row>
    <row r="4" spans="1:13" ht="19.5" customHeight="1">
      <c r="A4" s="29"/>
    </row>
    <row r="5" spans="1:13" ht="18.5" thickBot="1">
      <c r="A5" s="29"/>
      <c r="B5" s="64" t="s">
        <v>607</v>
      </c>
      <c r="C5" s="651">
        <f>Intro!D13</f>
        <v>0</v>
      </c>
      <c r="D5" s="652"/>
      <c r="E5" s="653"/>
      <c r="F5" s="671" t="s">
        <v>240</v>
      </c>
      <c r="G5" s="672"/>
      <c r="H5" s="672"/>
      <c r="I5" s="673"/>
      <c r="J5" s="651">
        <f>Intro!D7</f>
        <v>0</v>
      </c>
      <c r="K5" s="652"/>
      <c r="L5" s="652"/>
      <c r="M5" s="653"/>
    </row>
    <row r="6" spans="1:13" ht="18.5" thickBot="1">
      <c r="A6" s="29"/>
      <c r="B6" s="64" t="s">
        <v>608</v>
      </c>
      <c r="C6" s="651">
        <f>Intro!D14</f>
        <v>0</v>
      </c>
      <c r="D6" s="652"/>
      <c r="E6" s="653"/>
      <c r="F6" s="664" t="s">
        <v>591</v>
      </c>
      <c r="G6" s="665"/>
      <c r="H6" s="665"/>
      <c r="I6" s="666"/>
      <c r="J6" s="651">
        <f>Intro!D6</f>
        <v>0</v>
      </c>
      <c r="K6" s="652"/>
      <c r="L6" s="652"/>
      <c r="M6" s="653"/>
    </row>
    <row r="7" spans="1:13" ht="18.5" thickBot="1">
      <c r="A7" s="29"/>
      <c r="F7" s="664" t="s">
        <v>593</v>
      </c>
      <c r="G7" s="665"/>
      <c r="H7" s="665"/>
      <c r="I7" s="666"/>
      <c r="J7" s="651">
        <f>Intro!D8</f>
        <v>0</v>
      </c>
      <c r="K7" s="652"/>
      <c r="L7" s="652"/>
      <c r="M7" s="653"/>
    </row>
    <row r="8" spans="1:13" ht="18.5" thickBot="1">
      <c r="A8" s="29"/>
      <c r="F8" s="66"/>
      <c r="G8" s="65"/>
      <c r="H8" s="65"/>
      <c r="I8" s="65"/>
      <c r="J8" s="65"/>
      <c r="K8" s="65"/>
      <c r="L8" s="65"/>
      <c r="M8" s="65"/>
    </row>
    <row r="9" spans="1:13" ht="27.75" customHeight="1" thickBot="1">
      <c r="A9" s="29"/>
      <c r="B9" s="116" t="s">
        <v>618</v>
      </c>
      <c r="C9" s="659"/>
      <c r="D9" s="659"/>
      <c r="E9" s="659"/>
      <c r="F9" s="65"/>
      <c r="G9" s="66"/>
      <c r="H9" s="66"/>
      <c r="I9" s="66"/>
      <c r="J9" s="66"/>
      <c r="K9" s="66"/>
      <c r="L9" s="66"/>
      <c r="M9" s="66"/>
    </row>
    <row r="10" spans="1:13" ht="27.75" customHeight="1" thickBot="1">
      <c r="A10" s="29"/>
      <c r="B10" s="116" t="s">
        <v>103</v>
      </c>
      <c r="C10" s="659"/>
      <c r="D10" s="659"/>
      <c r="E10" s="659"/>
      <c r="F10" s="65"/>
      <c r="G10" s="66"/>
      <c r="H10" s="66"/>
      <c r="I10" s="66"/>
      <c r="J10" s="66"/>
      <c r="K10" s="66"/>
      <c r="L10" s="66"/>
      <c r="M10" s="66"/>
    </row>
    <row r="11" spans="1:13" ht="27.75" customHeight="1" thickBot="1">
      <c r="A11" s="29"/>
      <c r="B11" s="117" t="s">
        <v>619</v>
      </c>
      <c r="C11" s="659"/>
      <c r="D11" s="659"/>
      <c r="E11" s="659"/>
      <c r="F11" s="65"/>
      <c r="G11" s="66"/>
      <c r="H11" s="66"/>
      <c r="I11" s="66"/>
      <c r="J11" s="66"/>
      <c r="K11" s="66"/>
      <c r="L11" s="66"/>
      <c r="M11" s="66"/>
    </row>
    <row r="12" spans="1:13" ht="27.75" customHeight="1">
      <c r="A12" s="29"/>
      <c r="B12" s="118" t="s">
        <v>612</v>
      </c>
      <c r="C12" s="659"/>
      <c r="D12" s="659"/>
      <c r="E12" s="659"/>
      <c r="F12" s="65"/>
      <c r="G12" s="66"/>
      <c r="H12" s="66"/>
      <c r="I12" s="66"/>
      <c r="J12" s="66"/>
      <c r="K12" s="66"/>
      <c r="L12" s="66"/>
      <c r="M12" s="66"/>
    </row>
    <row r="13" spans="1:13" ht="20.5" customHeight="1">
      <c r="A13" s="29"/>
      <c r="B13" s="63"/>
      <c r="C13" s="63"/>
      <c r="D13"/>
      <c r="F13" s="63"/>
      <c r="G13" s="63"/>
      <c r="H13" s="63"/>
      <c r="I13" s="63"/>
      <c r="J13" s="63"/>
      <c r="K13" s="63"/>
      <c r="L13" s="63"/>
      <c r="M13" s="63"/>
    </row>
    <row r="14" spans="1:13" ht="36.75" customHeight="1">
      <c r="A14" s="29"/>
      <c r="B14" s="658" t="s">
        <v>613</v>
      </c>
      <c r="C14" s="658" t="s">
        <v>614</v>
      </c>
      <c r="D14" s="658"/>
      <c r="E14" s="658" t="s">
        <v>615</v>
      </c>
      <c r="F14" s="660" t="s">
        <v>616</v>
      </c>
      <c r="G14" s="661" t="s">
        <v>617</v>
      </c>
      <c r="H14" s="662"/>
      <c r="I14" s="662"/>
      <c r="J14" s="662"/>
      <c r="K14" s="663"/>
      <c r="L14" s="658" t="s">
        <v>601</v>
      </c>
      <c r="M14" s="658" t="s">
        <v>602</v>
      </c>
    </row>
    <row r="15" spans="1:13">
      <c r="A15" s="29"/>
      <c r="B15" s="658"/>
      <c r="C15" s="107" t="s">
        <v>603</v>
      </c>
      <c r="D15" s="107" t="s">
        <v>604</v>
      </c>
      <c r="E15" s="658"/>
      <c r="F15" s="660"/>
      <c r="G15" s="106">
        <v>1</v>
      </c>
      <c r="H15" s="106">
        <v>2</v>
      </c>
      <c r="I15" s="106">
        <v>3</v>
      </c>
      <c r="J15" s="106">
        <v>4</v>
      </c>
      <c r="K15" s="106">
        <v>5</v>
      </c>
      <c r="L15" s="658"/>
      <c r="M15" s="658"/>
    </row>
    <row r="16" spans="1:13">
      <c r="A16" s="29"/>
      <c r="B16" s="383"/>
      <c r="C16" s="383"/>
      <c r="D16" s="383"/>
      <c r="E16" s="383"/>
      <c r="F16" s="383"/>
      <c r="G16" s="382"/>
      <c r="H16" s="382"/>
      <c r="I16" s="382"/>
      <c r="J16" s="382"/>
      <c r="K16" s="382"/>
      <c r="L16" s="383" t="str">
        <f>IF(B16="","",IF(MAX(G16:K16)&gt;(D16),"",IF(MIN(G16:K16)&lt;(C16),"","X")))</f>
        <v/>
      </c>
      <c r="M16" s="383" t="str">
        <f>IF(B16="","",IF(MAX(G16:K16)&gt;(D16),"X",IF(MIN(G16:K16)&lt;(C16),"X","")))</f>
        <v/>
      </c>
    </row>
    <row r="17" spans="1:13">
      <c r="A17" s="29"/>
      <c r="B17" s="383"/>
      <c r="C17" s="383"/>
      <c r="D17" s="383"/>
      <c r="E17" s="383"/>
      <c r="F17" s="383"/>
      <c r="G17" s="382"/>
      <c r="H17" s="382"/>
      <c r="I17" s="382"/>
      <c r="J17" s="382"/>
      <c r="K17" s="382"/>
      <c r="L17" s="383"/>
      <c r="M17" s="383"/>
    </row>
    <row r="18" spans="1:13">
      <c r="A18" s="29"/>
      <c r="B18" s="383"/>
      <c r="C18" s="383"/>
      <c r="D18" s="383"/>
      <c r="E18" s="383"/>
      <c r="F18" s="383"/>
      <c r="G18" s="382"/>
      <c r="H18" s="382"/>
      <c r="I18" s="382"/>
      <c r="J18" s="382"/>
      <c r="K18" s="382"/>
      <c r="L18" s="383"/>
      <c r="M18" s="383"/>
    </row>
    <row r="19" spans="1:13">
      <c r="A19" s="29"/>
      <c r="B19" s="383"/>
      <c r="C19" s="383"/>
      <c r="D19" s="383"/>
      <c r="E19" s="383"/>
      <c r="F19" s="383"/>
      <c r="G19" s="382"/>
      <c r="H19" s="382"/>
      <c r="I19" s="382"/>
      <c r="J19" s="382"/>
      <c r="K19" s="382"/>
      <c r="L19" s="383"/>
      <c r="M19" s="383"/>
    </row>
    <row r="20" spans="1:13">
      <c r="A20" s="29"/>
      <c r="B20" s="383"/>
      <c r="C20" s="383"/>
      <c r="D20" s="383"/>
      <c r="E20" s="383"/>
      <c r="F20" s="383"/>
      <c r="G20" s="382"/>
      <c r="H20" s="382"/>
      <c r="I20" s="382"/>
      <c r="J20" s="382"/>
      <c r="K20" s="382"/>
      <c r="L20" s="383"/>
      <c r="M20" s="383"/>
    </row>
    <row r="21" spans="1:13">
      <c r="A21" s="29"/>
      <c r="B21" s="383"/>
      <c r="C21" s="383"/>
      <c r="D21" s="383"/>
      <c r="E21" s="383"/>
      <c r="F21" s="383"/>
      <c r="G21" s="382"/>
      <c r="H21" s="382"/>
      <c r="I21" s="382"/>
      <c r="J21" s="382"/>
      <c r="K21" s="382"/>
      <c r="L21" s="383"/>
      <c r="M21" s="383"/>
    </row>
    <row r="22" spans="1:13">
      <c r="A22" s="29"/>
      <c r="B22" s="383"/>
      <c r="C22" s="383"/>
      <c r="D22" s="383"/>
      <c r="E22" s="383"/>
      <c r="F22" s="383"/>
      <c r="G22" s="382"/>
      <c r="H22" s="382"/>
      <c r="I22" s="382"/>
      <c r="J22" s="382"/>
      <c r="K22" s="382"/>
      <c r="L22" s="383"/>
      <c r="M22" s="383"/>
    </row>
    <row r="23" spans="1:13">
      <c r="A23" s="29"/>
      <c r="B23" s="383"/>
      <c r="C23" s="383"/>
      <c r="D23" s="383"/>
      <c r="E23" s="383"/>
      <c r="F23" s="383"/>
      <c r="G23" s="382"/>
      <c r="H23" s="382"/>
      <c r="I23" s="382"/>
      <c r="J23" s="382"/>
      <c r="K23" s="382"/>
      <c r="L23" s="383"/>
      <c r="M23" s="383"/>
    </row>
    <row r="24" spans="1:13">
      <c r="A24" s="29"/>
      <c r="B24" s="383"/>
      <c r="C24" s="383"/>
      <c r="D24" s="383"/>
      <c r="E24" s="383"/>
      <c r="F24" s="383"/>
      <c r="G24" s="382"/>
      <c r="H24" s="382"/>
      <c r="I24" s="382"/>
      <c r="J24" s="382"/>
      <c r="K24" s="382"/>
      <c r="L24" s="383"/>
      <c r="M24" s="383"/>
    </row>
    <row r="25" spans="1:13">
      <c r="A25" s="29"/>
      <c r="B25" s="383"/>
      <c r="C25" s="383"/>
      <c r="D25" s="383"/>
      <c r="E25" s="383"/>
      <c r="F25" s="383"/>
      <c r="G25" s="382"/>
      <c r="H25" s="382"/>
      <c r="I25" s="382"/>
      <c r="J25" s="382"/>
      <c r="K25" s="382"/>
      <c r="L25" s="383"/>
      <c r="M25" s="383"/>
    </row>
    <row r="26" spans="1:13">
      <c r="A26" s="29"/>
      <c r="B26" s="383"/>
      <c r="C26" s="383"/>
      <c r="D26" s="383"/>
      <c r="E26" s="383"/>
      <c r="F26" s="383"/>
      <c r="G26" s="382"/>
      <c r="H26" s="382"/>
      <c r="I26" s="382"/>
      <c r="J26" s="382"/>
      <c r="K26" s="382"/>
      <c r="L26" s="383"/>
      <c r="M26" s="383"/>
    </row>
    <row r="27" spans="1:13">
      <c r="A27" s="29"/>
      <c r="B27" s="383"/>
      <c r="C27" s="383"/>
      <c r="D27" s="383"/>
      <c r="E27" s="383"/>
      <c r="F27" s="383"/>
      <c r="G27" s="382"/>
      <c r="H27" s="382"/>
      <c r="I27" s="382"/>
      <c r="J27" s="382"/>
      <c r="K27" s="382"/>
      <c r="L27" s="383"/>
      <c r="M27" s="383"/>
    </row>
    <row r="28" spans="1:13">
      <c r="A28" s="29"/>
      <c r="B28" s="383"/>
      <c r="C28" s="383"/>
      <c r="D28" s="383"/>
      <c r="E28" s="383"/>
      <c r="F28" s="383"/>
      <c r="G28" s="382"/>
      <c r="H28" s="382"/>
      <c r="I28" s="382"/>
      <c r="J28" s="382"/>
      <c r="K28" s="382"/>
      <c r="L28" s="383"/>
      <c r="M28" s="383"/>
    </row>
    <row r="29" spans="1:13">
      <c r="A29" s="29"/>
      <c r="B29" s="383"/>
      <c r="C29" s="383"/>
      <c r="D29" s="383"/>
      <c r="E29" s="383"/>
      <c r="F29" s="383"/>
      <c r="G29" s="382"/>
      <c r="H29" s="382"/>
      <c r="I29" s="382"/>
      <c r="J29" s="382"/>
      <c r="K29" s="382"/>
      <c r="L29" s="383"/>
      <c r="M29" s="383"/>
    </row>
    <row r="30" spans="1:13">
      <c r="A30" s="29"/>
      <c r="B30" s="383"/>
      <c r="C30" s="383"/>
      <c r="D30" s="383"/>
      <c r="E30" s="383"/>
      <c r="F30" s="383"/>
      <c r="G30" s="382"/>
      <c r="H30" s="382"/>
      <c r="I30" s="382"/>
      <c r="J30" s="382"/>
      <c r="K30" s="382"/>
      <c r="L30" s="383"/>
      <c r="M30" s="383"/>
    </row>
    <row r="31" spans="1:13">
      <c r="A31" s="29"/>
      <c r="B31" s="383"/>
      <c r="C31" s="383"/>
      <c r="D31" s="383"/>
      <c r="E31" s="383"/>
      <c r="F31" s="383"/>
      <c r="G31" s="382"/>
      <c r="H31" s="382"/>
      <c r="I31" s="382"/>
      <c r="J31" s="382"/>
      <c r="K31" s="382"/>
      <c r="L31" s="383"/>
      <c r="M31" s="383"/>
    </row>
    <row r="32" spans="1:13">
      <c r="A32" s="29"/>
      <c r="B32" s="383"/>
      <c r="C32" s="383"/>
      <c r="D32" s="383"/>
      <c r="E32" s="383"/>
      <c r="F32" s="383"/>
      <c r="G32" s="382"/>
      <c r="H32" s="382"/>
      <c r="I32" s="382"/>
      <c r="J32" s="382"/>
      <c r="K32" s="382"/>
      <c r="L32" s="383"/>
      <c r="M32" s="383"/>
    </row>
    <row r="33" spans="1:13">
      <c r="A33" s="29"/>
      <c r="B33" s="383"/>
      <c r="C33" s="383"/>
      <c r="D33" s="383"/>
      <c r="E33" s="383"/>
      <c r="F33" s="383"/>
      <c r="G33" s="382"/>
      <c r="H33" s="382"/>
      <c r="I33" s="382"/>
      <c r="J33" s="382"/>
      <c r="K33" s="382"/>
      <c r="L33" s="383"/>
      <c r="M33" s="383"/>
    </row>
    <row r="34" spans="1:13">
      <c r="A34" s="29"/>
      <c r="B34" s="383"/>
      <c r="C34" s="383"/>
      <c r="D34" s="383"/>
      <c r="E34" s="383"/>
      <c r="F34" s="383"/>
      <c r="G34" s="382"/>
      <c r="H34" s="382"/>
      <c r="I34" s="382"/>
      <c r="J34" s="382"/>
      <c r="K34" s="382"/>
      <c r="L34" s="383"/>
      <c r="M34" s="383"/>
    </row>
    <row r="35" spans="1:13">
      <c r="A35" s="29"/>
      <c r="B35" s="383"/>
      <c r="C35" s="383"/>
      <c r="D35" s="383"/>
      <c r="E35" s="383"/>
      <c r="F35" s="383"/>
      <c r="G35" s="382"/>
      <c r="H35" s="382"/>
      <c r="I35" s="382"/>
      <c r="J35" s="382"/>
      <c r="K35" s="382"/>
      <c r="L35" s="383"/>
      <c r="M35" s="383"/>
    </row>
    <row r="36" spans="1:13">
      <c r="A36" s="29"/>
      <c r="B36" s="383"/>
      <c r="C36" s="383"/>
      <c r="D36" s="383"/>
      <c r="E36" s="383"/>
      <c r="F36" s="383"/>
      <c r="G36" s="382"/>
      <c r="H36" s="382"/>
      <c r="I36" s="382"/>
      <c r="J36" s="382"/>
      <c r="K36" s="382"/>
      <c r="L36" s="383"/>
      <c r="M36" s="383"/>
    </row>
    <row r="37" spans="1:13">
      <c r="A37" s="29"/>
      <c r="B37" s="383"/>
      <c r="C37" s="383"/>
      <c r="D37" s="383"/>
      <c r="E37" s="383"/>
      <c r="F37" s="383"/>
      <c r="G37" s="382"/>
      <c r="H37" s="382"/>
      <c r="I37" s="382"/>
      <c r="J37" s="382"/>
      <c r="K37" s="382"/>
      <c r="L37" s="383"/>
      <c r="M37" s="383"/>
    </row>
    <row r="38" spans="1:13">
      <c r="A38" s="29"/>
      <c r="B38" s="383"/>
      <c r="C38" s="383"/>
      <c r="D38" s="383"/>
      <c r="E38" s="383"/>
      <c r="F38" s="383"/>
      <c r="G38" s="382"/>
      <c r="H38" s="382"/>
      <c r="I38" s="382"/>
      <c r="J38" s="382"/>
      <c r="K38" s="382"/>
      <c r="L38" s="383"/>
      <c r="M38" s="383"/>
    </row>
    <row r="39" spans="1:13">
      <c r="A39" s="29"/>
      <c r="B39" s="383"/>
      <c r="C39" s="383"/>
      <c r="D39" s="383"/>
      <c r="E39" s="383"/>
      <c r="F39" s="383"/>
      <c r="G39" s="382"/>
      <c r="H39" s="382"/>
      <c r="I39" s="382"/>
      <c r="J39" s="382"/>
      <c r="K39" s="382"/>
      <c r="L39" s="383"/>
      <c r="M39" s="383"/>
    </row>
    <row r="40" spans="1:13">
      <c r="A40" s="29"/>
      <c r="B40" s="383"/>
      <c r="C40" s="383"/>
      <c r="D40" s="383"/>
      <c r="E40" s="383"/>
      <c r="F40" s="383"/>
      <c r="G40" s="382"/>
      <c r="H40" s="382"/>
      <c r="I40" s="382"/>
      <c r="J40" s="382"/>
      <c r="K40" s="382"/>
      <c r="L40" s="383"/>
      <c r="M40" s="383"/>
    </row>
    <row r="41" spans="1:13">
      <c r="A41" s="29"/>
      <c r="B41" s="383"/>
      <c r="C41" s="383"/>
      <c r="D41" s="383"/>
      <c r="E41" s="383"/>
      <c r="F41" s="383"/>
      <c r="G41" s="382"/>
      <c r="H41" s="382"/>
      <c r="I41" s="382"/>
      <c r="J41" s="382"/>
      <c r="K41" s="382"/>
      <c r="L41" s="383"/>
      <c r="M41" s="383"/>
    </row>
    <row r="42" spans="1:13">
      <c r="A42" s="29"/>
      <c r="B42" s="383"/>
      <c r="C42" s="383"/>
      <c r="D42" s="383"/>
      <c r="E42" s="383"/>
      <c r="F42" s="383"/>
      <c r="G42" s="382"/>
      <c r="H42" s="382"/>
      <c r="I42" s="382"/>
      <c r="J42" s="382"/>
      <c r="K42" s="382"/>
      <c r="L42" s="383"/>
      <c r="M42" s="383"/>
    </row>
    <row r="43" spans="1:13">
      <c r="A43" s="29"/>
      <c r="B43" s="383"/>
      <c r="C43" s="383"/>
      <c r="D43" s="383"/>
      <c r="E43" s="383"/>
      <c r="F43" s="383"/>
      <c r="G43" s="382"/>
      <c r="H43" s="382"/>
      <c r="I43" s="382"/>
      <c r="J43" s="382"/>
      <c r="K43" s="382"/>
      <c r="L43" s="383"/>
      <c r="M43" s="383"/>
    </row>
    <row r="44" spans="1:13">
      <c r="A44" s="29"/>
      <c r="B44" s="383"/>
      <c r="C44" s="383"/>
      <c r="D44" s="383"/>
      <c r="E44" s="383"/>
      <c r="F44" s="383"/>
      <c r="G44" s="382"/>
      <c r="H44" s="382"/>
      <c r="I44" s="382"/>
      <c r="J44" s="382"/>
      <c r="K44" s="382"/>
      <c r="L44" s="383"/>
      <c r="M44" s="383"/>
    </row>
    <row r="45" spans="1:13">
      <c r="A45" s="29"/>
      <c r="B45" s="383"/>
      <c r="C45" s="383"/>
      <c r="D45" s="383"/>
      <c r="E45" s="383"/>
      <c r="F45" s="383"/>
      <c r="G45" s="382"/>
      <c r="H45" s="382"/>
      <c r="I45" s="382"/>
      <c r="J45" s="382"/>
      <c r="K45" s="382"/>
      <c r="L45" s="383"/>
      <c r="M45" s="383"/>
    </row>
    <row r="46" spans="1:13">
      <c r="A46" s="29"/>
      <c r="B46" s="383"/>
      <c r="C46" s="383"/>
      <c r="D46" s="383"/>
      <c r="E46" s="383"/>
      <c r="F46" s="383"/>
      <c r="G46" s="382"/>
      <c r="H46" s="382"/>
      <c r="I46" s="382"/>
      <c r="J46" s="382"/>
      <c r="K46" s="382"/>
      <c r="L46" s="383"/>
      <c r="M46" s="383"/>
    </row>
    <row r="47" spans="1:13">
      <c r="A47" s="29"/>
      <c r="B47" s="383"/>
      <c r="C47" s="383"/>
      <c r="D47" s="383"/>
      <c r="E47" s="383"/>
      <c r="F47" s="383"/>
      <c r="G47" s="382"/>
      <c r="H47" s="382"/>
      <c r="I47" s="382"/>
      <c r="J47" s="382"/>
      <c r="K47" s="382"/>
      <c r="L47" s="383"/>
      <c r="M47" s="383"/>
    </row>
    <row r="48" spans="1:13">
      <c r="A48" s="29"/>
      <c r="B48" s="383"/>
      <c r="C48" s="383"/>
      <c r="D48" s="383"/>
      <c r="E48" s="383"/>
      <c r="F48" s="383"/>
      <c r="G48" s="382"/>
      <c r="H48" s="382"/>
      <c r="I48" s="382"/>
      <c r="J48" s="382"/>
      <c r="K48" s="382"/>
      <c r="L48" s="383"/>
      <c r="M48" s="383"/>
    </row>
    <row r="49" spans="1:13">
      <c r="A49" s="29"/>
      <c r="B49" s="383"/>
      <c r="C49" s="383"/>
      <c r="D49" s="383"/>
      <c r="E49" s="383"/>
      <c r="F49" s="383"/>
      <c r="G49" s="382"/>
      <c r="H49" s="382"/>
      <c r="I49" s="382"/>
      <c r="J49" s="382"/>
      <c r="K49" s="382"/>
      <c r="L49" s="383"/>
      <c r="M49" s="383"/>
    </row>
    <row r="50" spans="1:13">
      <c r="A50" s="29"/>
      <c r="B50" s="383"/>
      <c r="C50" s="383"/>
      <c r="D50" s="383"/>
      <c r="E50" s="383"/>
      <c r="F50" s="383"/>
      <c r="G50" s="382"/>
      <c r="H50" s="382"/>
      <c r="I50" s="382"/>
      <c r="J50" s="382"/>
      <c r="K50" s="382"/>
      <c r="L50" s="383"/>
      <c r="M50" s="383"/>
    </row>
    <row r="51" spans="1:13">
      <c r="A51" s="29"/>
      <c r="B51" s="383"/>
      <c r="C51" s="383"/>
      <c r="D51" s="383"/>
      <c r="E51" s="383"/>
      <c r="F51" s="383"/>
      <c r="G51" s="382"/>
      <c r="H51" s="382"/>
      <c r="I51" s="382"/>
      <c r="J51" s="382"/>
      <c r="K51" s="382"/>
      <c r="L51" s="383"/>
      <c r="M51" s="383"/>
    </row>
    <row r="52" spans="1:13">
      <c r="A52" s="29"/>
      <c r="B52" s="383"/>
      <c r="C52" s="383"/>
      <c r="D52" s="383"/>
      <c r="E52" s="383"/>
      <c r="F52" s="383"/>
      <c r="G52" s="382"/>
      <c r="H52" s="382"/>
      <c r="I52" s="382"/>
      <c r="J52" s="382"/>
      <c r="K52" s="382"/>
      <c r="L52" s="383"/>
      <c r="M52" s="383"/>
    </row>
    <row r="53" spans="1:13">
      <c r="A53" s="29"/>
      <c r="B53" s="383"/>
      <c r="C53" s="383"/>
      <c r="D53" s="383"/>
      <c r="E53" s="383"/>
      <c r="F53" s="383"/>
      <c r="G53" s="382"/>
      <c r="H53" s="382"/>
      <c r="I53" s="382"/>
      <c r="J53" s="382"/>
      <c r="K53" s="382"/>
      <c r="L53" s="383"/>
      <c r="M53" s="383"/>
    </row>
    <row r="54" spans="1:13">
      <c r="A54" s="29"/>
      <c r="B54" s="383"/>
      <c r="C54" s="383"/>
      <c r="D54" s="383"/>
      <c r="E54" s="383"/>
      <c r="F54" s="383"/>
      <c r="G54" s="382"/>
      <c r="H54" s="382"/>
      <c r="I54" s="382"/>
      <c r="J54" s="382"/>
      <c r="K54" s="382"/>
      <c r="L54" s="383"/>
      <c r="M54" s="383"/>
    </row>
    <row r="55" spans="1:13">
      <c r="A55" s="29"/>
      <c r="B55" s="383"/>
      <c r="C55" s="383"/>
      <c r="D55" s="383"/>
      <c r="E55" s="383"/>
      <c r="F55" s="383"/>
      <c r="G55" s="382"/>
      <c r="H55" s="382"/>
      <c r="I55" s="382"/>
      <c r="J55" s="382"/>
      <c r="K55" s="382"/>
      <c r="L55" s="383"/>
      <c r="M55" s="383"/>
    </row>
    <row r="56" spans="1:13">
      <c r="A56" s="29"/>
      <c r="B56" s="383"/>
      <c r="C56" s="383"/>
      <c r="D56" s="383"/>
      <c r="E56" s="383"/>
      <c r="F56" s="383"/>
      <c r="G56" s="382"/>
      <c r="H56" s="382"/>
      <c r="I56" s="382"/>
      <c r="J56" s="382"/>
      <c r="K56" s="382"/>
      <c r="L56" s="383"/>
      <c r="M56" s="383"/>
    </row>
    <row r="57" spans="1:13">
      <c r="A57" s="29"/>
      <c r="B57" s="383"/>
      <c r="C57" s="383"/>
      <c r="D57" s="383"/>
      <c r="E57" s="383"/>
      <c r="F57" s="383"/>
      <c r="G57" s="382"/>
      <c r="H57" s="382"/>
      <c r="I57" s="382"/>
      <c r="J57" s="382"/>
      <c r="K57" s="382"/>
      <c r="L57" s="383"/>
      <c r="M57" s="383"/>
    </row>
    <row r="58" spans="1:13">
      <c r="A58" s="29"/>
      <c r="B58" s="383"/>
      <c r="C58" s="383"/>
      <c r="D58" s="383"/>
      <c r="E58" s="383"/>
      <c r="F58" s="383"/>
      <c r="G58" s="382"/>
      <c r="H58" s="382"/>
      <c r="I58" s="382"/>
      <c r="J58" s="382"/>
      <c r="K58" s="382"/>
      <c r="L58" s="383"/>
      <c r="M58" s="383"/>
    </row>
    <row r="59" spans="1:13">
      <c r="A59" s="29"/>
      <c r="B59" s="383"/>
      <c r="C59" s="383"/>
      <c r="D59" s="383"/>
      <c r="E59" s="383"/>
      <c r="F59" s="383"/>
      <c r="G59" s="382"/>
      <c r="H59" s="382"/>
      <c r="I59" s="382"/>
      <c r="J59" s="382"/>
      <c r="K59" s="382"/>
      <c r="L59" s="383"/>
      <c r="M59" s="383"/>
    </row>
    <row r="60" spans="1:13">
      <c r="A60" s="29"/>
      <c r="B60" s="383"/>
      <c r="C60" s="383"/>
      <c r="D60" s="383"/>
      <c r="E60" s="383"/>
      <c r="F60" s="383"/>
      <c r="G60" s="382"/>
      <c r="H60" s="382"/>
      <c r="I60" s="382"/>
      <c r="J60" s="382"/>
      <c r="K60" s="382"/>
      <c r="L60" s="383"/>
      <c r="M60" s="383"/>
    </row>
    <row r="61" spans="1:13">
      <c r="A61" s="29"/>
      <c r="B61" s="383"/>
      <c r="C61" s="383"/>
      <c r="D61" s="383"/>
      <c r="E61" s="383"/>
      <c r="F61" s="383"/>
      <c r="G61" s="382"/>
      <c r="H61" s="382"/>
      <c r="I61" s="382"/>
      <c r="J61" s="382"/>
      <c r="K61" s="382"/>
      <c r="L61" s="383"/>
      <c r="M61" s="383"/>
    </row>
    <row r="62" spans="1:13">
      <c r="A62" s="29"/>
      <c r="B62" s="383"/>
      <c r="C62" s="383"/>
      <c r="D62" s="383"/>
      <c r="E62" s="383"/>
      <c r="F62" s="383"/>
      <c r="G62" s="382"/>
      <c r="H62" s="382"/>
      <c r="I62" s="382"/>
      <c r="J62" s="382"/>
      <c r="K62" s="382"/>
      <c r="L62" s="383"/>
      <c r="M62" s="383"/>
    </row>
    <row r="63" spans="1:13">
      <c r="A63" s="29"/>
      <c r="B63" s="383"/>
      <c r="C63" s="383"/>
      <c r="D63" s="383"/>
      <c r="E63" s="383"/>
      <c r="F63" s="383"/>
      <c r="G63" s="382"/>
      <c r="H63" s="382"/>
      <c r="I63" s="382"/>
      <c r="J63" s="382"/>
      <c r="K63" s="382"/>
      <c r="L63" s="383"/>
      <c r="M63" s="383"/>
    </row>
    <row r="64" spans="1:13">
      <c r="A64" s="29"/>
      <c r="B64" s="383"/>
      <c r="C64" s="383"/>
      <c r="D64" s="383"/>
      <c r="E64" s="383"/>
      <c r="F64" s="383"/>
      <c r="G64" s="382"/>
      <c r="H64" s="382"/>
      <c r="I64" s="382"/>
      <c r="J64" s="382"/>
      <c r="K64" s="382"/>
      <c r="L64" s="383"/>
      <c r="M64" s="383"/>
    </row>
    <row r="65" spans="1:13">
      <c r="A65" s="29"/>
      <c r="B65" s="383"/>
      <c r="C65" s="383"/>
      <c r="D65" s="383"/>
      <c r="E65" s="383"/>
      <c r="F65" s="383"/>
      <c r="G65" s="382"/>
      <c r="H65" s="382"/>
      <c r="I65" s="382"/>
      <c r="J65" s="382"/>
      <c r="K65" s="382"/>
      <c r="L65" s="383"/>
      <c r="M65" s="383"/>
    </row>
    <row r="66" spans="1:13">
      <c r="A66" s="29"/>
      <c r="B66" s="383"/>
      <c r="C66" s="383"/>
      <c r="D66" s="383"/>
      <c r="E66" s="383"/>
      <c r="F66" s="383"/>
      <c r="G66" s="382"/>
      <c r="H66" s="382"/>
      <c r="I66" s="382"/>
      <c r="J66" s="382"/>
      <c r="K66" s="382"/>
      <c r="L66" s="383"/>
      <c r="M66" s="383"/>
    </row>
    <row r="67" spans="1:13">
      <c r="A67" s="29"/>
      <c r="B67" s="383"/>
      <c r="C67" s="383"/>
      <c r="D67" s="383"/>
      <c r="E67" s="383"/>
      <c r="F67" s="383"/>
      <c r="G67" s="382"/>
      <c r="H67" s="382"/>
      <c r="I67" s="382"/>
      <c r="J67" s="382"/>
      <c r="K67" s="382"/>
      <c r="L67" s="383"/>
      <c r="M67" s="383"/>
    </row>
    <row r="68" spans="1:13">
      <c r="A68" s="29"/>
      <c r="B68" s="383"/>
      <c r="C68" s="383"/>
      <c r="D68" s="383"/>
      <c r="E68" s="383"/>
      <c r="F68" s="383"/>
      <c r="G68" s="382"/>
      <c r="H68" s="382"/>
      <c r="I68" s="382"/>
      <c r="J68" s="382"/>
      <c r="K68" s="382"/>
      <c r="L68" s="383"/>
      <c r="M68" s="383"/>
    </row>
    <row r="69" spans="1:13">
      <c r="A69" s="29"/>
      <c r="B69" s="383"/>
      <c r="C69" s="383"/>
      <c r="D69" s="383"/>
      <c r="E69" s="383"/>
      <c r="F69" s="383"/>
      <c r="G69" s="382"/>
      <c r="H69" s="382"/>
      <c r="I69" s="382"/>
      <c r="J69" s="382"/>
      <c r="K69" s="382"/>
      <c r="L69" s="383"/>
      <c r="M69" s="383"/>
    </row>
    <row r="70" spans="1:13">
      <c r="A70" s="29"/>
      <c r="B70" s="383"/>
      <c r="C70" s="383"/>
      <c r="D70" s="383"/>
      <c r="E70" s="383"/>
      <c r="F70" s="383"/>
      <c r="G70" s="382"/>
      <c r="H70" s="382"/>
      <c r="I70" s="382"/>
      <c r="J70" s="382"/>
      <c r="K70" s="382"/>
      <c r="L70" s="383"/>
      <c r="M70" s="383"/>
    </row>
    <row r="71" spans="1:13">
      <c r="A71" s="29"/>
      <c r="B71" s="383"/>
      <c r="C71" s="383"/>
      <c r="D71" s="383"/>
      <c r="E71" s="383"/>
      <c r="F71" s="383"/>
      <c r="G71" s="382"/>
      <c r="H71" s="382"/>
      <c r="I71" s="382"/>
      <c r="J71" s="382"/>
      <c r="K71" s="382"/>
      <c r="L71" s="383"/>
      <c r="M71" s="383"/>
    </row>
    <row r="72" spans="1:13">
      <c r="A72" s="29"/>
      <c r="B72" s="383"/>
      <c r="C72" s="383"/>
      <c r="D72" s="383"/>
      <c r="E72" s="383"/>
      <c r="F72" s="383"/>
      <c r="G72" s="382"/>
      <c r="H72" s="382"/>
      <c r="I72" s="382"/>
      <c r="J72" s="382"/>
      <c r="K72" s="382"/>
      <c r="L72" s="383"/>
      <c r="M72" s="383"/>
    </row>
    <row r="73" spans="1:13">
      <c r="A73" s="29"/>
      <c r="B73" s="383"/>
      <c r="C73" s="383"/>
      <c r="D73" s="383"/>
      <c r="E73" s="383"/>
      <c r="F73" s="383"/>
      <c r="G73" s="382"/>
      <c r="H73" s="382"/>
      <c r="I73" s="382"/>
      <c r="J73" s="382"/>
      <c r="K73" s="382"/>
      <c r="L73" s="383"/>
      <c r="M73" s="383"/>
    </row>
    <row r="74" spans="1:13">
      <c r="A74" s="29"/>
      <c r="B74" s="383"/>
      <c r="C74" s="383"/>
      <c r="D74" s="383"/>
      <c r="E74" s="383"/>
      <c r="F74" s="383"/>
      <c r="G74" s="382"/>
      <c r="H74" s="382"/>
      <c r="I74" s="382"/>
      <c r="J74" s="382"/>
      <c r="K74" s="382"/>
      <c r="L74" s="383"/>
      <c r="M74" s="383"/>
    </row>
    <row r="75" spans="1:13">
      <c r="A75" s="29"/>
      <c r="B75" s="383"/>
      <c r="C75" s="383"/>
      <c r="D75" s="383"/>
      <c r="E75" s="383"/>
      <c r="F75" s="383"/>
      <c r="G75" s="382"/>
      <c r="H75" s="382"/>
      <c r="I75" s="382"/>
      <c r="J75" s="382"/>
      <c r="K75" s="382"/>
      <c r="L75" s="383"/>
      <c r="M75" s="383"/>
    </row>
    <row r="76" spans="1:13">
      <c r="A76" s="29"/>
      <c r="B76" s="383"/>
      <c r="C76" s="383"/>
      <c r="D76" s="383"/>
      <c r="E76" s="383"/>
      <c r="F76" s="383"/>
      <c r="G76" s="382"/>
      <c r="H76" s="382"/>
      <c r="I76" s="382"/>
      <c r="J76" s="382"/>
      <c r="K76" s="382"/>
      <c r="L76" s="383"/>
      <c r="M76" s="383"/>
    </row>
    <row r="77" spans="1:13">
      <c r="A77" s="29"/>
      <c r="B77" s="383"/>
      <c r="C77" s="383"/>
      <c r="D77" s="383"/>
      <c r="E77" s="383"/>
      <c r="F77" s="383"/>
      <c r="G77" s="382"/>
      <c r="H77" s="382"/>
      <c r="I77" s="382"/>
      <c r="J77" s="382"/>
      <c r="K77" s="382"/>
      <c r="L77" s="383"/>
      <c r="M77" s="383"/>
    </row>
    <row r="78" spans="1:13">
      <c r="A78" s="29"/>
      <c r="B78" s="383"/>
      <c r="C78" s="383"/>
      <c r="D78" s="383"/>
      <c r="E78" s="383"/>
      <c r="F78" s="383"/>
      <c r="G78" s="382"/>
      <c r="H78" s="382"/>
      <c r="I78" s="382"/>
      <c r="J78" s="382"/>
      <c r="K78" s="382"/>
      <c r="L78" s="383"/>
      <c r="M78" s="383"/>
    </row>
    <row r="79" spans="1:13">
      <c r="A79" s="29"/>
      <c r="B79" s="383"/>
      <c r="C79" s="383"/>
      <c r="D79" s="383"/>
      <c r="E79" s="383"/>
      <c r="F79" s="383"/>
      <c r="G79" s="382"/>
      <c r="H79" s="382"/>
      <c r="I79" s="382"/>
      <c r="J79" s="382"/>
      <c r="K79" s="382"/>
      <c r="L79" s="383"/>
      <c r="M79" s="383"/>
    </row>
    <row r="80" spans="1:13">
      <c r="A80" s="29"/>
      <c r="B80" s="383"/>
      <c r="C80" s="383"/>
      <c r="D80" s="383"/>
      <c r="E80" s="383"/>
      <c r="F80" s="383"/>
      <c r="G80" s="382"/>
      <c r="H80" s="382"/>
      <c r="I80" s="382"/>
      <c r="J80" s="382"/>
      <c r="K80" s="382"/>
      <c r="L80" s="383"/>
      <c r="M80" s="383"/>
    </row>
    <row r="81" spans="1:13">
      <c r="A81" s="29"/>
      <c r="B81" s="383"/>
      <c r="C81" s="383"/>
      <c r="D81" s="383"/>
      <c r="E81" s="383"/>
      <c r="F81" s="383"/>
      <c r="G81" s="382"/>
      <c r="H81" s="382"/>
      <c r="I81" s="382"/>
      <c r="J81" s="382"/>
      <c r="K81" s="382"/>
      <c r="L81" s="383"/>
      <c r="M81" s="383"/>
    </row>
    <row r="82" spans="1:13">
      <c r="A82" s="29"/>
      <c r="B82" s="383"/>
      <c r="C82" s="383"/>
      <c r="D82" s="383"/>
      <c r="E82" s="383"/>
      <c r="F82" s="383"/>
      <c r="G82" s="382"/>
      <c r="H82" s="382"/>
      <c r="I82" s="382"/>
      <c r="J82" s="382"/>
      <c r="K82" s="382"/>
      <c r="L82" s="383"/>
      <c r="M82" s="383"/>
    </row>
    <row r="83" spans="1:13">
      <c r="A83" s="29"/>
      <c r="B83" s="383"/>
      <c r="C83" s="383"/>
      <c r="D83" s="383"/>
      <c r="E83" s="383"/>
      <c r="F83" s="383"/>
      <c r="G83" s="382"/>
      <c r="H83" s="382"/>
      <c r="I83" s="382"/>
      <c r="J83" s="382"/>
      <c r="K83" s="382"/>
      <c r="L83" s="383"/>
      <c r="M83" s="383"/>
    </row>
    <row r="84" spans="1:13">
      <c r="A84" s="29"/>
      <c r="B84" s="383"/>
      <c r="C84" s="383"/>
      <c r="D84" s="383"/>
      <c r="E84" s="383"/>
      <c r="F84" s="383"/>
      <c r="G84" s="382"/>
      <c r="H84" s="382"/>
      <c r="I84" s="382"/>
      <c r="J84" s="382"/>
      <c r="K84" s="382"/>
      <c r="L84" s="383"/>
      <c r="M84" s="383"/>
    </row>
    <row r="85" spans="1:13">
      <c r="A85" s="29"/>
      <c r="B85" s="383"/>
      <c r="C85" s="383"/>
      <c r="D85" s="383"/>
      <c r="E85" s="383"/>
      <c r="F85" s="383"/>
      <c r="G85" s="382"/>
      <c r="H85" s="382"/>
      <c r="I85" s="382"/>
      <c r="J85" s="382"/>
      <c r="K85" s="382"/>
      <c r="L85" s="383"/>
      <c r="M85" s="383"/>
    </row>
    <row r="86" spans="1:13">
      <c r="A86" s="29"/>
      <c r="B86" s="383"/>
      <c r="C86" s="383"/>
      <c r="D86" s="383"/>
      <c r="E86" s="383"/>
      <c r="F86" s="383"/>
      <c r="G86" s="382"/>
      <c r="H86" s="382"/>
      <c r="I86" s="382"/>
      <c r="J86" s="382"/>
      <c r="K86" s="382"/>
      <c r="L86" s="383"/>
      <c r="M86" s="383"/>
    </row>
    <row r="87" spans="1:13">
      <c r="A87" s="29"/>
      <c r="B87" s="383"/>
      <c r="C87" s="383"/>
      <c r="D87" s="383"/>
      <c r="E87" s="383"/>
      <c r="F87" s="383"/>
      <c r="G87" s="382"/>
      <c r="H87" s="382"/>
      <c r="I87" s="382"/>
      <c r="J87" s="382"/>
      <c r="K87" s="382"/>
      <c r="L87" s="383"/>
      <c r="M87" s="383"/>
    </row>
    <row r="88" spans="1:13">
      <c r="A88" s="29"/>
      <c r="B88" s="383"/>
      <c r="C88" s="383"/>
      <c r="D88" s="383"/>
      <c r="E88" s="383"/>
      <c r="F88" s="383"/>
      <c r="G88" s="382"/>
      <c r="H88" s="382"/>
      <c r="I88" s="382"/>
      <c r="J88" s="382"/>
      <c r="K88" s="382"/>
      <c r="L88" s="383"/>
      <c r="M88" s="383"/>
    </row>
    <row r="89" spans="1:13">
      <c r="A89" s="29"/>
      <c r="B89" s="383"/>
      <c r="C89" s="383"/>
      <c r="D89" s="383"/>
      <c r="E89" s="383"/>
      <c r="F89" s="383"/>
      <c r="G89" s="382"/>
      <c r="H89" s="382"/>
      <c r="I89" s="382"/>
      <c r="J89" s="382"/>
      <c r="K89" s="382"/>
      <c r="L89" s="383"/>
      <c r="M89" s="383"/>
    </row>
    <row r="90" spans="1:13">
      <c r="A90" s="29"/>
      <c r="B90" s="383"/>
      <c r="C90" s="383"/>
      <c r="D90" s="383"/>
      <c r="E90" s="383"/>
      <c r="F90" s="383"/>
      <c r="G90" s="382"/>
      <c r="H90" s="382"/>
      <c r="I90" s="382"/>
      <c r="J90" s="382"/>
      <c r="K90" s="382"/>
      <c r="L90" s="383"/>
      <c r="M90" s="383"/>
    </row>
    <row r="91" spans="1:13">
      <c r="A91" s="29"/>
      <c r="B91" s="383"/>
      <c r="C91" s="383"/>
      <c r="D91" s="383"/>
      <c r="E91" s="383"/>
      <c r="F91" s="383"/>
      <c r="G91" s="382"/>
      <c r="H91" s="382"/>
      <c r="I91" s="382"/>
      <c r="J91" s="382"/>
      <c r="K91" s="382"/>
      <c r="L91" s="383"/>
      <c r="M91" s="383"/>
    </row>
    <row r="92" spans="1:13">
      <c r="A92" s="29"/>
      <c r="B92" s="383"/>
      <c r="C92" s="383"/>
      <c r="D92" s="383"/>
      <c r="E92" s="383"/>
      <c r="F92" s="383"/>
      <c r="G92" s="382"/>
      <c r="H92" s="382"/>
      <c r="I92" s="382"/>
      <c r="J92" s="382"/>
      <c r="K92" s="382"/>
      <c r="L92" s="383"/>
      <c r="M92" s="383"/>
    </row>
    <row r="93" spans="1:13">
      <c r="A93" s="29"/>
      <c r="B93" s="383"/>
      <c r="C93" s="383"/>
      <c r="D93" s="383"/>
      <c r="E93" s="383"/>
      <c r="F93" s="383"/>
      <c r="G93" s="382"/>
      <c r="H93" s="382"/>
      <c r="I93" s="382"/>
      <c r="J93" s="382"/>
      <c r="K93" s="382"/>
      <c r="L93" s="383"/>
      <c r="M93" s="383"/>
    </row>
    <row r="94" spans="1:13">
      <c r="A94" s="29"/>
      <c r="B94" s="383"/>
      <c r="C94" s="383"/>
      <c r="D94" s="383"/>
      <c r="E94" s="383"/>
      <c r="F94" s="383"/>
      <c r="G94" s="382"/>
      <c r="H94" s="382"/>
      <c r="I94" s="382"/>
      <c r="J94" s="382"/>
      <c r="K94" s="382"/>
      <c r="L94" s="383"/>
      <c r="M94" s="383"/>
    </row>
    <row r="95" spans="1:13">
      <c r="A95" s="29"/>
      <c r="B95" s="383"/>
      <c r="C95" s="383"/>
      <c r="D95" s="383"/>
      <c r="E95" s="383"/>
      <c r="F95" s="383"/>
      <c r="G95" s="382"/>
      <c r="H95" s="382"/>
      <c r="I95" s="382"/>
      <c r="J95" s="382"/>
      <c r="K95" s="382"/>
      <c r="L95" s="383"/>
      <c r="M95" s="383"/>
    </row>
    <row r="96" spans="1:13"/>
  </sheetData>
  <sheetProtection algorithmName="SHA-512" hashValue="8bpIH/PVRF4uxT2IQKPskAS7oa6ivBrPs092yFsTefAhd40vo9Fphs4KoM5necdxsF8cbpwDcLiMVbKC9RmwTg==" saltValue="12Vz4uUNr/6XsJb1f2OO2Q==" spinCount="100000" sheet="1" objects="1" scenarios="1" selectLockedCells="1"/>
  <mergeCells count="21">
    <mergeCell ref="B2:M2"/>
    <mergeCell ref="C9:E9"/>
    <mergeCell ref="C11:E11"/>
    <mergeCell ref="C12:E12"/>
    <mergeCell ref="C10:E10"/>
    <mergeCell ref="B3:M3"/>
    <mergeCell ref="C5:E5"/>
    <mergeCell ref="F5:I5"/>
    <mergeCell ref="J5:M5"/>
    <mergeCell ref="C6:E6"/>
    <mergeCell ref="F6:I6"/>
    <mergeCell ref="J6:M6"/>
    <mergeCell ref="F7:I7"/>
    <mergeCell ref="J7:M7"/>
    <mergeCell ref="M14:M15"/>
    <mergeCell ref="B14:B15"/>
    <mergeCell ref="C14:D14"/>
    <mergeCell ref="E14:E15"/>
    <mergeCell ref="F14:F15"/>
    <mergeCell ref="G14:K14"/>
    <mergeCell ref="L14:L15"/>
  </mergeCells>
  <pageMargins left="0.7" right="0.7" top="0.75" bottom="0.75" header="0.3" footer="0.3"/>
  <pageSetup scale="42" orientation="portrait" r:id="rId1"/>
  <headerFooter>
    <oddFooter xml:space="preserve">&amp;LRev. A&amp;CCHI-SDE45-0004&amp;RSQM Appendix E -Supplier PPAP  Format </oddFooter>
  </headerFooter>
  <rowBreaks count="1" manualBreakCount="1">
    <brk id="47" max="3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1E54F-D58A-4CAB-B1B7-466CCB55EE32}">
  <sheetPr codeName="Hoja26">
    <pageSetUpPr fitToPage="1"/>
  </sheetPr>
  <dimension ref="A1:AA51"/>
  <sheetViews>
    <sheetView showGridLines="0" showWhiteSpace="0" zoomScale="70" zoomScaleNormal="70" zoomScaleSheetLayoutView="85" zoomScalePageLayoutView="40" workbookViewId="0">
      <selection activeCell="J25" sqref="J25"/>
    </sheetView>
  </sheetViews>
  <sheetFormatPr defaultColWidth="0" defaultRowHeight="14.5" zeroHeight="1"/>
  <cols>
    <col min="1" max="1" width="11" customWidth="1"/>
    <col min="2" max="2" width="17.1796875" style="6" customWidth="1"/>
    <col min="3" max="7" width="9.1796875" style="6" customWidth="1"/>
    <col min="8" max="8" width="17.1796875" style="6" customWidth="1"/>
    <col min="9" max="10" width="17.81640625" style="6" customWidth="1"/>
    <col min="11" max="11" width="17.453125" style="6" customWidth="1"/>
    <col min="12" max="15" width="9.1796875" style="6" customWidth="1"/>
    <col min="16" max="21" width="9.54296875" style="6" customWidth="1"/>
    <col min="22" max="23" width="11" style="6" customWidth="1"/>
    <col min="24" max="25" width="17.81640625" style="6" customWidth="1"/>
    <col min="26" max="26" width="11" customWidth="1"/>
    <col min="27" max="27" width="8" hidden="1" customWidth="1"/>
    <col min="28" max="16384" width="9.1796875" hidden="1"/>
  </cols>
  <sheetData>
    <row r="1" spans="1:27" ht="15" thickTop="1">
      <c r="A1" s="4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6"/>
      <c r="AA1" s="46"/>
    </row>
    <row r="2" spans="1:27" ht="60" customHeight="1">
      <c r="B2" s="692" t="s">
        <v>620</v>
      </c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35"/>
      <c r="AA2" s="35"/>
    </row>
    <row r="3" spans="1:27" ht="19.5" customHeight="1"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</row>
    <row r="4" spans="1:27" ht="31.5" customHeight="1">
      <c r="A4" s="31"/>
      <c r="B4" s="482" t="s">
        <v>621</v>
      </c>
      <c r="C4" s="482"/>
      <c r="D4" s="676">
        <f>Intro!D7</f>
        <v>0</v>
      </c>
      <c r="E4" s="676"/>
      <c r="F4" s="676"/>
      <c r="G4" s="676"/>
      <c r="H4" s="676"/>
      <c r="I4" s="676"/>
      <c r="J4" s="677" t="s">
        <v>622</v>
      </c>
      <c r="K4" s="482"/>
      <c r="L4" s="675"/>
      <c r="M4" s="675"/>
      <c r="N4" s="675"/>
      <c r="O4" s="675"/>
      <c r="P4" s="675"/>
      <c r="Q4" s="675"/>
      <c r="R4" s="482" t="s">
        <v>623</v>
      </c>
      <c r="S4" s="482"/>
      <c r="T4" s="482"/>
      <c r="U4" s="691"/>
      <c r="V4" s="691"/>
      <c r="W4" s="691"/>
      <c r="X4" s="691"/>
      <c r="Y4" s="691"/>
    </row>
    <row r="5" spans="1:27" ht="35.25" customHeight="1">
      <c r="A5" s="31"/>
      <c r="B5" s="690" t="s">
        <v>624</v>
      </c>
      <c r="C5" s="690"/>
      <c r="D5" s="676">
        <f>Intro!D6</f>
        <v>0</v>
      </c>
      <c r="E5" s="676"/>
      <c r="F5" s="676"/>
      <c r="G5" s="676"/>
      <c r="H5" s="676"/>
      <c r="I5" s="676"/>
      <c r="J5" s="689" t="s">
        <v>625</v>
      </c>
      <c r="K5" s="690"/>
      <c r="L5" s="691"/>
      <c r="M5" s="691"/>
      <c r="N5" s="691"/>
      <c r="O5" s="690" t="s">
        <v>626</v>
      </c>
      <c r="P5" s="690"/>
      <c r="Q5" s="690"/>
      <c r="R5" s="676">
        <f>Intro!D8</f>
        <v>0</v>
      </c>
      <c r="S5" s="676"/>
      <c r="T5" s="676"/>
      <c r="U5" s="482" t="s">
        <v>627</v>
      </c>
      <c r="V5" s="482"/>
      <c r="W5" s="482"/>
      <c r="X5" s="680">
        <f>Intro!D9</f>
        <v>0</v>
      </c>
      <c r="Y5" s="680"/>
    </row>
    <row r="6" spans="1:27" ht="31.5" customHeight="1">
      <c r="A6" s="31"/>
      <c r="B6" s="482" t="s">
        <v>628</v>
      </c>
      <c r="C6" s="482"/>
      <c r="D6" s="676">
        <f>Intro!D13</f>
        <v>0</v>
      </c>
      <c r="E6" s="676"/>
      <c r="F6" s="676"/>
      <c r="G6" s="676"/>
      <c r="H6" s="676"/>
      <c r="I6" s="676"/>
      <c r="J6" s="677" t="s">
        <v>629</v>
      </c>
      <c r="K6" s="482"/>
      <c r="L6" s="678">
        <f>Intro!D15</f>
        <v>0</v>
      </c>
      <c r="M6" s="678"/>
      <c r="N6" s="678"/>
      <c r="O6" s="678"/>
      <c r="P6" s="678"/>
      <c r="Q6" s="678"/>
      <c r="R6" s="679">
        <f>Intro!D18</f>
        <v>0</v>
      </c>
      <c r="S6" s="676"/>
      <c r="T6" s="676"/>
      <c r="U6" s="482" t="s">
        <v>630</v>
      </c>
      <c r="V6" s="482"/>
      <c r="W6" s="482"/>
      <c r="X6" s="676">
        <f>Intro!D14</f>
        <v>0</v>
      </c>
      <c r="Y6" s="676"/>
    </row>
    <row r="7" spans="1:27" ht="31.5" customHeight="1">
      <c r="A7" s="31"/>
      <c r="B7" s="482"/>
      <c r="C7" s="482"/>
      <c r="D7" s="676"/>
      <c r="E7" s="676"/>
      <c r="F7" s="676"/>
      <c r="G7" s="676"/>
      <c r="H7" s="676"/>
      <c r="I7" s="676"/>
      <c r="J7" s="677"/>
      <c r="K7" s="482"/>
      <c r="L7" s="681">
        <f>Intro!D16</f>
        <v>0</v>
      </c>
      <c r="M7" s="682"/>
      <c r="N7" s="682"/>
      <c r="O7" s="682"/>
      <c r="P7" s="682"/>
      <c r="Q7" s="683"/>
      <c r="R7" s="676">
        <f>Intro!D17</f>
        <v>0</v>
      </c>
      <c r="S7" s="676"/>
      <c r="T7" s="676"/>
      <c r="U7" s="482"/>
      <c r="V7" s="482"/>
      <c r="W7" s="482"/>
      <c r="X7" s="676"/>
      <c r="Y7" s="676"/>
    </row>
    <row r="8" spans="1:27" ht="19.5" customHeight="1">
      <c r="A8" s="31"/>
      <c r="B8" s="482" t="s">
        <v>631</v>
      </c>
      <c r="C8" s="482"/>
      <c r="D8" s="675"/>
      <c r="E8" s="687" t="s">
        <v>632</v>
      </c>
      <c r="F8" s="687"/>
      <c r="G8" s="687"/>
      <c r="H8" s="687"/>
      <c r="I8" s="687"/>
      <c r="J8" s="688"/>
      <c r="K8" s="687" t="s">
        <v>633</v>
      </c>
      <c r="L8" s="687"/>
      <c r="M8" s="687"/>
      <c r="N8" s="687"/>
      <c r="O8" s="58"/>
      <c r="P8" s="687" t="s">
        <v>634</v>
      </c>
      <c r="Q8" s="687"/>
      <c r="R8" s="687"/>
      <c r="S8" s="687"/>
      <c r="T8" s="687"/>
      <c r="U8" s="482" t="s">
        <v>635</v>
      </c>
      <c r="V8" s="482"/>
      <c r="W8" s="482"/>
      <c r="X8" s="675"/>
      <c r="Y8" s="675"/>
    </row>
    <row r="9" spans="1:27" ht="19.5" customHeight="1">
      <c r="A9" s="31"/>
      <c r="B9" s="482"/>
      <c r="C9" s="482"/>
      <c r="D9" s="675"/>
      <c r="E9" s="687" t="s">
        <v>636</v>
      </c>
      <c r="F9" s="687"/>
      <c r="G9" s="687"/>
      <c r="H9" s="687"/>
      <c r="I9" s="687"/>
      <c r="J9" s="688"/>
      <c r="K9" s="687" t="s">
        <v>637</v>
      </c>
      <c r="L9" s="687"/>
      <c r="M9" s="687"/>
      <c r="N9" s="687"/>
      <c r="O9" s="58"/>
      <c r="P9" s="687" t="s">
        <v>638</v>
      </c>
      <c r="Q9" s="687"/>
      <c r="R9" s="687"/>
      <c r="S9" s="687"/>
      <c r="T9" s="687"/>
      <c r="U9" s="482"/>
      <c r="V9" s="482"/>
      <c r="W9" s="482"/>
      <c r="X9" s="675"/>
      <c r="Y9" s="675"/>
    </row>
    <row r="10" spans="1:27" ht="19.5" customHeight="1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</row>
    <row r="11" spans="1:27" ht="19.5" customHeight="1">
      <c r="A11" s="31"/>
      <c r="B11" s="482" t="s">
        <v>639</v>
      </c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82" t="s">
        <v>640</v>
      </c>
      <c r="T11" s="482"/>
      <c r="U11" s="482"/>
      <c r="V11" s="482"/>
      <c r="W11" s="482" t="s">
        <v>641</v>
      </c>
      <c r="X11" s="482"/>
      <c r="Y11" s="482"/>
    </row>
    <row r="12" spans="1:27" ht="19.5" customHeight="1">
      <c r="A12" s="31"/>
      <c r="B12" s="482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2"/>
      <c r="U12" s="482"/>
      <c r="V12" s="482"/>
      <c r="W12" s="482"/>
      <c r="X12" s="482"/>
      <c r="Y12" s="482"/>
    </row>
    <row r="13" spans="1:27" ht="22.5" customHeight="1">
      <c r="A13" s="31"/>
      <c r="B13" s="685"/>
      <c r="C13" s="685"/>
      <c r="D13" s="685"/>
      <c r="E13" s="685"/>
      <c r="F13" s="685"/>
      <c r="G13" s="685"/>
      <c r="H13" s="685"/>
      <c r="I13" s="685"/>
      <c r="J13" s="686"/>
      <c r="K13" s="686"/>
      <c r="L13" s="686"/>
      <c r="M13" s="686"/>
      <c r="N13" s="686"/>
      <c r="O13" s="686"/>
      <c r="P13" s="686"/>
      <c r="Q13" s="686"/>
      <c r="R13" s="686"/>
      <c r="S13" s="684" t="s">
        <v>642</v>
      </c>
      <c r="T13" s="684"/>
      <c r="U13" s="684"/>
      <c r="V13" s="684"/>
      <c r="W13" s="695"/>
      <c r="X13" s="695"/>
      <c r="Y13" s="695"/>
    </row>
    <row r="14" spans="1:27" ht="22.5" customHeight="1">
      <c r="A14" s="31"/>
      <c r="B14" s="685"/>
      <c r="C14" s="685"/>
      <c r="D14" s="685"/>
      <c r="E14" s="685"/>
      <c r="F14" s="685"/>
      <c r="G14" s="685"/>
      <c r="H14" s="685"/>
      <c r="I14" s="685"/>
      <c r="J14" s="686"/>
      <c r="K14" s="686"/>
      <c r="L14" s="686"/>
      <c r="M14" s="686"/>
      <c r="N14" s="686"/>
      <c r="O14" s="686"/>
      <c r="P14" s="686"/>
      <c r="Q14" s="686"/>
      <c r="R14" s="686"/>
      <c r="S14" s="684"/>
      <c r="T14" s="684"/>
      <c r="U14" s="684"/>
      <c r="V14" s="684"/>
      <c r="W14" s="695"/>
      <c r="X14" s="695"/>
      <c r="Y14" s="695"/>
    </row>
    <row r="15" spans="1:27" ht="22.5" customHeight="1">
      <c r="A15" s="31"/>
      <c r="B15" s="685"/>
      <c r="C15" s="685"/>
      <c r="D15" s="685"/>
      <c r="E15" s="685"/>
      <c r="F15" s="685"/>
      <c r="G15" s="685"/>
      <c r="H15" s="685"/>
      <c r="I15" s="685"/>
      <c r="J15" s="686"/>
      <c r="K15" s="686"/>
      <c r="L15" s="686"/>
      <c r="M15" s="686"/>
      <c r="N15" s="686"/>
      <c r="O15" s="686"/>
      <c r="P15" s="686"/>
      <c r="Q15" s="686"/>
      <c r="R15" s="686"/>
      <c r="S15" s="684" t="s">
        <v>642</v>
      </c>
      <c r="T15" s="684"/>
      <c r="U15" s="684"/>
      <c r="V15" s="684"/>
      <c r="W15" s="695"/>
      <c r="X15" s="695"/>
      <c r="Y15" s="695"/>
    </row>
    <row r="16" spans="1:27" ht="22.5" customHeight="1">
      <c r="A16" s="31"/>
      <c r="B16" s="685"/>
      <c r="C16" s="685"/>
      <c r="D16" s="685"/>
      <c r="E16" s="685"/>
      <c r="F16" s="685"/>
      <c r="G16" s="685"/>
      <c r="H16" s="685"/>
      <c r="I16" s="685"/>
      <c r="J16" s="686"/>
      <c r="K16" s="686"/>
      <c r="L16" s="686"/>
      <c r="M16" s="686"/>
      <c r="N16" s="686"/>
      <c r="O16" s="686"/>
      <c r="P16" s="686"/>
      <c r="Q16" s="686"/>
      <c r="R16" s="686"/>
      <c r="S16" s="684"/>
      <c r="T16" s="684"/>
      <c r="U16" s="684"/>
      <c r="V16" s="684"/>
      <c r="W16" s="695"/>
      <c r="X16" s="695"/>
      <c r="Y16" s="695"/>
    </row>
    <row r="17" spans="1:27" ht="22.5" customHeight="1">
      <c r="A17" s="31"/>
      <c r="B17" s="685"/>
      <c r="C17" s="685"/>
      <c r="D17" s="685"/>
      <c r="E17" s="685"/>
      <c r="F17" s="685"/>
      <c r="G17" s="685"/>
      <c r="H17" s="685"/>
      <c r="I17" s="685"/>
      <c r="J17" s="686"/>
      <c r="K17" s="686"/>
      <c r="L17" s="686"/>
      <c r="M17" s="686"/>
      <c r="N17" s="686"/>
      <c r="O17" s="686"/>
      <c r="P17" s="686"/>
      <c r="Q17" s="686"/>
      <c r="R17" s="686"/>
      <c r="S17" s="684" t="s">
        <v>642</v>
      </c>
      <c r="T17" s="684"/>
      <c r="U17" s="684"/>
      <c r="V17" s="684"/>
      <c r="W17" s="695"/>
      <c r="X17" s="695"/>
      <c r="Y17" s="695"/>
    </row>
    <row r="18" spans="1:27" ht="22.5" customHeight="1">
      <c r="A18" s="31"/>
      <c r="B18" s="685"/>
      <c r="C18" s="685"/>
      <c r="D18" s="685"/>
      <c r="E18" s="685"/>
      <c r="F18" s="685"/>
      <c r="G18" s="685"/>
      <c r="H18" s="685"/>
      <c r="I18" s="685"/>
      <c r="J18" s="686"/>
      <c r="K18" s="686"/>
      <c r="L18" s="686"/>
      <c r="M18" s="686"/>
      <c r="N18" s="686"/>
      <c r="O18" s="686"/>
      <c r="P18" s="686"/>
      <c r="Q18" s="686"/>
      <c r="R18" s="686"/>
      <c r="S18" s="684"/>
      <c r="T18" s="684"/>
      <c r="U18" s="684"/>
      <c r="V18" s="684"/>
      <c r="W18" s="695"/>
      <c r="X18" s="695"/>
      <c r="Y18" s="695"/>
    </row>
    <row r="19" spans="1:27" ht="14.5" customHeight="1">
      <c r="A19" s="31"/>
      <c r="B19" s="114"/>
      <c r="C19" s="114"/>
      <c r="D19" s="114"/>
      <c r="E19" s="114"/>
      <c r="F19" s="114"/>
      <c r="G19" s="114"/>
      <c r="H19" s="114"/>
      <c r="I19" s="114"/>
      <c r="J19" s="115"/>
      <c r="K19" s="115"/>
      <c r="L19" s="115"/>
      <c r="M19" s="115"/>
      <c r="N19" s="115"/>
      <c r="O19" s="115"/>
      <c r="P19" s="115"/>
      <c r="Q19" s="115"/>
      <c r="R19" s="115"/>
      <c r="S19" s="111"/>
      <c r="T19" s="111"/>
      <c r="U19" s="111"/>
      <c r="V19" s="111"/>
      <c r="W19" s="112"/>
      <c r="X19" s="112"/>
      <c r="Y19" s="112"/>
      <c r="Z19" s="67"/>
      <c r="AA19" s="67"/>
    </row>
    <row r="20" spans="1:27" ht="34.5" customHeight="1">
      <c r="A20" s="31"/>
      <c r="B20" s="694" t="s">
        <v>643</v>
      </c>
      <c r="C20" s="694"/>
      <c r="D20" s="694"/>
      <c r="E20" s="694"/>
      <c r="F20" s="694"/>
      <c r="G20" s="694"/>
      <c r="H20" s="694"/>
      <c r="I20" s="694"/>
      <c r="J20" s="694"/>
      <c r="K20" s="694"/>
      <c r="L20" s="694"/>
      <c r="M20" s="694"/>
      <c r="N20" s="694"/>
      <c r="O20" s="694"/>
      <c r="P20" s="694"/>
      <c r="Q20" s="694"/>
      <c r="R20" s="694"/>
      <c r="S20" s="694"/>
      <c r="T20" s="694"/>
      <c r="U20" s="694"/>
      <c r="V20" s="694"/>
      <c r="W20" s="694"/>
      <c r="X20" s="694"/>
      <c r="Y20" s="694"/>
    </row>
    <row r="21" spans="1:27" ht="33" customHeight="1">
      <c r="A21" s="31"/>
      <c r="B21" s="482" t="s">
        <v>644</v>
      </c>
      <c r="C21" s="482" t="s">
        <v>645</v>
      </c>
      <c r="D21" s="482"/>
      <c r="E21" s="482"/>
      <c r="F21" s="482"/>
      <c r="G21" s="482"/>
      <c r="H21" s="482" t="s">
        <v>646</v>
      </c>
      <c r="I21" s="482" t="s">
        <v>647</v>
      </c>
      <c r="J21" s="482" t="s">
        <v>648</v>
      </c>
      <c r="K21" s="482" t="s">
        <v>649</v>
      </c>
      <c r="L21" s="482" t="s">
        <v>650</v>
      </c>
      <c r="M21" s="482"/>
      <c r="N21" s="482"/>
      <c r="O21" s="482"/>
      <c r="P21" s="482" t="s">
        <v>651</v>
      </c>
      <c r="Q21" s="482"/>
      <c r="R21" s="482" t="s">
        <v>652</v>
      </c>
      <c r="S21" s="482"/>
      <c r="T21" s="482" t="s">
        <v>653</v>
      </c>
      <c r="U21" s="482"/>
      <c r="V21" s="482" t="s">
        <v>654</v>
      </c>
      <c r="W21" s="482"/>
      <c r="X21" s="660" t="s">
        <v>655</v>
      </c>
      <c r="Y21" s="660" t="s">
        <v>656</v>
      </c>
    </row>
    <row r="22" spans="1:27" ht="31.5" customHeight="1">
      <c r="A22" s="31"/>
      <c r="B22" s="482"/>
      <c r="C22" s="68" t="s">
        <v>657</v>
      </c>
      <c r="D22" s="68" t="s">
        <v>658</v>
      </c>
      <c r="E22" s="68" t="s">
        <v>659</v>
      </c>
      <c r="F22" s="68" t="s">
        <v>660</v>
      </c>
      <c r="G22" s="68" t="s">
        <v>661</v>
      </c>
      <c r="H22" s="482"/>
      <c r="I22" s="482"/>
      <c r="J22" s="482"/>
      <c r="K22" s="482"/>
      <c r="L22" s="83" t="s">
        <v>662</v>
      </c>
      <c r="M22" s="83" t="s">
        <v>663</v>
      </c>
      <c r="N22" s="83" t="s">
        <v>664</v>
      </c>
      <c r="O22" s="83" t="s">
        <v>665</v>
      </c>
      <c r="P22" s="83" t="s">
        <v>666</v>
      </c>
      <c r="Q22" s="83" t="s">
        <v>667</v>
      </c>
      <c r="R22" s="83" t="s">
        <v>668</v>
      </c>
      <c r="S22" s="83" t="s">
        <v>669</v>
      </c>
      <c r="T22" s="83" t="s">
        <v>670</v>
      </c>
      <c r="U22" s="83" t="s">
        <v>671</v>
      </c>
      <c r="V22" s="83" t="s">
        <v>670</v>
      </c>
      <c r="W22" s="83" t="s">
        <v>671</v>
      </c>
      <c r="X22" s="660"/>
      <c r="Y22" s="660"/>
    </row>
    <row r="23" spans="1:27">
      <c r="A23" s="31"/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</row>
    <row r="24" spans="1:27">
      <c r="A24" s="31"/>
      <c r="B24" s="383"/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</row>
    <row r="25" spans="1:27">
      <c r="A25" s="31"/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</row>
    <row r="26" spans="1:27">
      <c r="A26" s="31"/>
      <c r="B26" s="383"/>
      <c r="C26" s="383"/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</row>
    <row r="27" spans="1:27">
      <c r="A27" s="31"/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</row>
    <row r="28" spans="1:27">
      <c r="A28" s="31"/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</row>
    <row r="29" spans="1:27">
      <c r="A29" s="31"/>
      <c r="B29" s="383"/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</row>
    <row r="30" spans="1:27">
      <c r="A30" s="31"/>
      <c r="B30" s="383"/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</row>
    <row r="31" spans="1:27">
      <c r="A31" s="31"/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</row>
    <row r="32" spans="1:27">
      <c r="A32" s="31"/>
      <c r="B32" s="383"/>
      <c r="C32" s="383"/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</row>
    <row r="33" spans="1:25">
      <c r="A33" s="31"/>
      <c r="B33" s="383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</row>
    <row r="34" spans="1:25">
      <c r="A34" s="31"/>
      <c r="B34" s="383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</row>
    <row r="35" spans="1:25">
      <c r="A35" s="31"/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</row>
    <row r="36" spans="1:25">
      <c r="A36" s="31"/>
      <c r="B36" s="383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</row>
    <row r="37" spans="1:25">
      <c r="A37" s="31"/>
      <c r="B37" s="383"/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</row>
    <row r="38" spans="1:25">
      <c r="A38" s="31"/>
      <c r="B38" s="383"/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</row>
    <row r="39" spans="1:25">
      <c r="A39" s="31"/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</row>
    <row r="40" spans="1:25">
      <c r="A40" s="31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</row>
    <row r="41" spans="1:25" ht="20">
      <c r="A41" s="31"/>
      <c r="B41" s="693" t="s">
        <v>672</v>
      </c>
      <c r="C41" s="693"/>
      <c r="D41" s="693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</row>
    <row r="42" spans="1:25" ht="32.25" customHeight="1">
      <c r="A42" s="31"/>
      <c r="B42" s="675"/>
      <c r="C42" s="675"/>
      <c r="D42" s="675"/>
      <c r="E42" s="675"/>
      <c r="F42" s="675"/>
      <c r="G42" s="675"/>
      <c r="H42" s="675"/>
      <c r="I42" s="675"/>
      <c r="J42" s="675"/>
      <c r="K42" s="675"/>
      <c r="L42" s="675"/>
      <c r="M42" s="675"/>
      <c r="N42" s="675"/>
      <c r="O42" s="675"/>
      <c r="P42" s="675"/>
      <c r="Q42" s="675"/>
      <c r="R42" s="675"/>
      <c r="S42" s="675"/>
      <c r="T42" s="675"/>
      <c r="U42" s="675"/>
      <c r="V42" s="675"/>
      <c r="W42" s="675"/>
      <c r="X42" s="675"/>
      <c r="Y42" s="675"/>
    </row>
    <row r="43" spans="1:25" ht="32.25" customHeight="1">
      <c r="A43" s="31"/>
      <c r="B43" s="675"/>
      <c r="C43" s="675"/>
      <c r="D43" s="675"/>
      <c r="E43" s="675"/>
      <c r="F43" s="675"/>
      <c r="G43" s="675"/>
      <c r="H43" s="675"/>
      <c r="I43" s="675"/>
      <c r="J43" s="675"/>
      <c r="K43" s="675"/>
      <c r="L43" s="675"/>
      <c r="M43" s="675"/>
      <c r="N43" s="675"/>
      <c r="O43" s="675"/>
      <c r="P43" s="675"/>
      <c r="Q43" s="675"/>
      <c r="R43" s="675"/>
      <c r="S43" s="675"/>
      <c r="T43" s="675"/>
      <c r="U43" s="675"/>
      <c r="V43" s="675"/>
      <c r="W43" s="675"/>
      <c r="X43" s="675"/>
      <c r="Y43" s="675"/>
    </row>
    <row r="44" spans="1:25" ht="32.25" customHeight="1">
      <c r="A44" s="31"/>
      <c r="B44" s="675"/>
      <c r="C44" s="675"/>
      <c r="D44" s="675"/>
      <c r="E44" s="675"/>
      <c r="F44" s="675"/>
      <c r="G44" s="675"/>
      <c r="H44" s="675"/>
      <c r="I44" s="675"/>
      <c r="J44" s="675"/>
      <c r="K44" s="675"/>
      <c r="L44" s="675"/>
      <c r="M44" s="675"/>
      <c r="N44" s="675"/>
      <c r="O44" s="675"/>
      <c r="P44" s="675"/>
      <c r="Q44" s="675"/>
      <c r="R44" s="675"/>
      <c r="S44" s="675"/>
      <c r="T44" s="675"/>
      <c r="U44" s="675"/>
      <c r="V44" s="675"/>
      <c r="W44" s="675"/>
      <c r="X44" s="675"/>
      <c r="Y44" s="675"/>
    </row>
    <row r="45" spans="1:25" ht="45" customHeight="1">
      <c r="A45" s="31"/>
      <c r="B45" s="482" t="s">
        <v>673</v>
      </c>
      <c r="C45" s="482"/>
      <c r="D45" s="482"/>
      <c r="E45" s="659"/>
      <c r="F45" s="659"/>
      <c r="G45" s="659"/>
      <c r="H45" s="659"/>
      <c r="I45" s="385" t="s">
        <v>674</v>
      </c>
      <c r="J45" s="659"/>
      <c r="K45" s="659"/>
      <c r="L45" s="385" t="s">
        <v>675</v>
      </c>
      <c r="M45" s="659"/>
      <c r="N45" s="659"/>
      <c r="O45" s="696" t="s">
        <v>676</v>
      </c>
      <c r="P45" s="696"/>
      <c r="Q45" s="696"/>
      <c r="R45" s="659"/>
      <c r="S45" s="659"/>
      <c r="T45" s="659"/>
      <c r="U45" s="659"/>
      <c r="V45" s="659"/>
      <c r="W45" s="659"/>
      <c r="X45" s="385" t="s">
        <v>675</v>
      </c>
      <c r="Y45" s="386"/>
    </row>
    <row r="46" spans="1:25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idden="1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idden="1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2:25" hidden="1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2:25" hidden="1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2:25" hidden="1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</sheetData>
  <sheetProtection algorithmName="SHA-512" hashValue="pj185KOhi8B11R16cGJPb5MfTx8GIwNWrQncNQ8Fm6YmeXE1iZ7ZRS2S7Mxewz63NwRvdAvWN0rK6AbGbq53uw==" saltValue="btIzyu4PaRxeleGAHObwUA==" spinCount="100000" sheet="1" objects="1" scenarios="1" selectLockedCells="1"/>
  <mergeCells count="79">
    <mergeCell ref="O45:Q45"/>
    <mergeCell ref="W13:Y14"/>
    <mergeCell ref="B45:D45"/>
    <mergeCell ref="B5:C5"/>
    <mergeCell ref="R5:T5"/>
    <mergeCell ref="P21:Q21"/>
    <mergeCell ref="R21:S21"/>
    <mergeCell ref="T21:U21"/>
    <mergeCell ref="V21:W21"/>
    <mergeCell ref="X21:X22"/>
    <mergeCell ref="Y21:Y22"/>
    <mergeCell ref="B42:Y44"/>
    <mergeCell ref="B17:I17"/>
    <mergeCell ref="S15:V16"/>
    <mergeCell ref="S17:V18"/>
    <mergeCell ref="W15:Y16"/>
    <mergeCell ref="B2:Y2"/>
    <mergeCell ref="U4:Y4"/>
    <mergeCell ref="B41:D41"/>
    <mergeCell ref="R45:W45"/>
    <mergeCell ref="E45:H45"/>
    <mergeCell ref="J45:K45"/>
    <mergeCell ref="M45:N45"/>
    <mergeCell ref="B20:Y20"/>
    <mergeCell ref="B21:B22"/>
    <mergeCell ref="C21:G21"/>
    <mergeCell ref="H21:H22"/>
    <mergeCell ref="I21:I22"/>
    <mergeCell ref="J21:J22"/>
    <mergeCell ref="K21:K22"/>
    <mergeCell ref="L21:O21"/>
    <mergeCell ref="W17:Y18"/>
    <mergeCell ref="B4:C4"/>
    <mergeCell ref="B18:I18"/>
    <mergeCell ref="J18:R18"/>
    <mergeCell ref="B15:I15"/>
    <mergeCell ref="J15:R15"/>
    <mergeCell ref="B13:I13"/>
    <mergeCell ref="J13:R13"/>
    <mergeCell ref="J5:K5"/>
    <mergeCell ref="D5:I5"/>
    <mergeCell ref="O5:Q5"/>
    <mergeCell ref="J17:R17"/>
    <mergeCell ref="L5:N5"/>
    <mergeCell ref="D4:I4"/>
    <mergeCell ref="B16:I16"/>
    <mergeCell ref="J16:R16"/>
    <mergeCell ref="S13:V14"/>
    <mergeCell ref="B14:I14"/>
    <mergeCell ref="J14:R14"/>
    <mergeCell ref="W11:Y12"/>
    <mergeCell ref="R7:T7"/>
    <mergeCell ref="B8:C9"/>
    <mergeCell ref="D8:D9"/>
    <mergeCell ref="E8:I8"/>
    <mergeCell ref="J8:J9"/>
    <mergeCell ref="K8:N8"/>
    <mergeCell ref="P8:T8"/>
    <mergeCell ref="U8:W9"/>
    <mergeCell ref="X8:Y9"/>
    <mergeCell ref="E9:I9"/>
    <mergeCell ref="K9:N9"/>
    <mergeCell ref="P9:T9"/>
    <mergeCell ref="U6:W7"/>
    <mergeCell ref="B11:R12"/>
    <mergeCell ref="S11:V12"/>
    <mergeCell ref="B3:Y3"/>
    <mergeCell ref="L4:Q4"/>
    <mergeCell ref="B6:C7"/>
    <mergeCell ref="D6:I7"/>
    <mergeCell ref="J6:K7"/>
    <mergeCell ref="L6:Q6"/>
    <mergeCell ref="R6:T6"/>
    <mergeCell ref="X6:Y7"/>
    <mergeCell ref="U5:W5"/>
    <mergeCell ref="X5:Y5"/>
    <mergeCell ref="L7:Q7"/>
    <mergeCell ref="R4:T4"/>
    <mergeCell ref="J4:K4"/>
  </mergeCells>
  <pageMargins left="0.7" right="0.7" top="0.75" bottom="0.75" header="0.3" footer="0.3"/>
  <pageSetup scale="29" orientation="portrait" r:id="rId1"/>
  <headerFooter>
    <oddFooter xml:space="preserve">&amp;LRev. A&amp;CCHI-SDE45-0004&amp;RSQM Appendix E -Supplier PPAP  Format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4" name="Check Box 2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6</xdr:row>
                    <xdr:rowOff>381000</xdr:rowOff>
                  </from>
                  <to>
                    <xdr:col>6</xdr:col>
                    <xdr:colOff>107950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7</xdr:row>
                    <xdr:rowOff>203200</xdr:rowOff>
                  </from>
                  <to>
                    <xdr:col>3</xdr:col>
                    <xdr:colOff>438150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</xdr:row>
                    <xdr:rowOff>317500</xdr:rowOff>
                  </from>
                  <to>
                    <xdr:col>9</xdr:col>
                    <xdr:colOff>793750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7</xdr:row>
                    <xdr:rowOff>203200</xdr:rowOff>
                  </from>
                  <to>
                    <xdr:col>9</xdr:col>
                    <xdr:colOff>774700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locked="0" defaultSize="0" autoFill="0" autoLine="0" autoPict="0">
                <anchor moveWithCells="1">
                  <from>
                    <xdr:col>14</xdr:col>
                    <xdr:colOff>203200</xdr:colOff>
                    <xdr:row>6</xdr:row>
                    <xdr:rowOff>317500</xdr:rowOff>
                  </from>
                  <to>
                    <xdr:col>14</xdr:col>
                    <xdr:colOff>488950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9" name="Check Box 7">
              <controlPr locked="0" defaultSize="0" autoFill="0" autoLine="0" autoPict="0">
                <anchor moveWithCells="1">
                  <from>
                    <xdr:col>14</xdr:col>
                    <xdr:colOff>203200</xdr:colOff>
                    <xdr:row>7</xdr:row>
                    <xdr:rowOff>203200</xdr:rowOff>
                  </from>
                  <to>
                    <xdr:col>14</xdr:col>
                    <xdr:colOff>488950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BEEC-430C-4537-B834-36A211A44E86}">
  <sheetPr codeName="Hoja15"/>
  <dimension ref="A1:J40"/>
  <sheetViews>
    <sheetView showGridLines="0" workbookViewId="0">
      <selection activeCell="E15" sqref="E15"/>
    </sheetView>
  </sheetViews>
  <sheetFormatPr defaultColWidth="0" defaultRowHeight="14.5" zeroHeight="1"/>
  <cols>
    <col min="1" max="1" width="5.1796875" customWidth="1"/>
    <col min="2" max="4" width="11.453125" customWidth="1"/>
    <col min="5" max="6" width="40.1796875" customWidth="1"/>
    <col min="7" max="7" width="5.1796875" customWidth="1"/>
    <col min="8" max="10" width="0" hidden="1" customWidth="1"/>
    <col min="11" max="16384" width="11.453125" hidden="1"/>
  </cols>
  <sheetData>
    <row r="1" spans="2:6"/>
    <row r="2" spans="2:6" ht="30">
      <c r="B2" s="692" t="s">
        <v>58</v>
      </c>
      <c r="C2" s="692"/>
      <c r="D2" s="692"/>
      <c r="E2" s="692"/>
      <c r="F2" s="692"/>
    </row>
    <row r="3" spans="2:6" ht="15" thickBot="1"/>
    <row r="4" spans="2:6" ht="30" customHeight="1">
      <c r="B4" s="387" t="s">
        <v>677</v>
      </c>
      <c r="C4" s="387" t="s">
        <v>678</v>
      </c>
      <c r="D4" s="387" t="s">
        <v>679</v>
      </c>
      <c r="E4" s="387" t="s">
        <v>680</v>
      </c>
      <c r="F4" s="387" t="s">
        <v>681</v>
      </c>
    </row>
    <row r="5" spans="2:6">
      <c r="B5" s="388"/>
      <c r="C5" s="388"/>
      <c r="D5" s="388"/>
      <c r="E5" s="389"/>
      <c r="F5" s="389"/>
    </row>
    <row r="6" spans="2:6">
      <c r="B6" s="388"/>
      <c r="C6" s="390"/>
      <c r="D6" s="390"/>
      <c r="E6" s="389"/>
      <c r="F6" s="389"/>
    </row>
    <row r="7" spans="2:6">
      <c r="B7" s="388"/>
      <c r="C7" s="390"/>
      <c r="D7" s="390"/>
      <c r="E7" s="389"/>
      <c r="F7" s="389"/>
    </row>
    <row r="8" spans="2:6">
      <c r="B8" s="388"/>
      <c r="C8" s="388"/>
      <c r="D8" s="388"/>
      <c r="E8" s="389"/>
      <c r="F8" s="389"/>
    </row>
    <row r="9" spans="2:6">
      <c r="B9" s="388"/>
      <c r="C9" s="388"/>
      <c r="D9" s="388"/>
      <c r="E9" s="389"/>
      <c r="F9" s="389"/>
    </row>
    <row r="10" spans="2:6">
      <c r="B10" s="388"/>
      <c r="C10" s="388"/>
      <c r="D10" s="388"/>
      <c r="E10" s="389"/>
      <c r="F10" s="389"/>
    </row>
    <row r="11" spans="2:6">
      <c r="B11" s="388"/>
      <c r="C11" s="388"/>
      <c r="D11" s="388"/>
      <c r="E11" s="389"/>
      <c r="F11" s="389"/>
    </row>
    <row r="12" spans="2:6">
      <c r="B12" s="388"/>
      <c r="C12" s="388"/>
      <c r="D12" s="388"/>
      <c r="E12" s="389"/>
      <c r="F12" s="389"/>
    </row>
    <row r="13" spans="2:6">
      <c r="B13" s="388"/>
      <c r="C13" s="388"/>
      <c r="D13" s="388"/>
      <c r="E13" s="389"/>
      <c r="F13" s="389"/>
    </row>
    <row r="14" spans="2:6">
      <c r="B14" s="388"/>
      <c r="C14" s="388"/>
      <c r="D14" s="388"/>
      <c r="E14" s="389"/>
      <c r="F14" s="389"/>
    </row>
    <row r="15" spans="2:6">
      <c r="B15" s="388"/>
      <c r="C15" s="388"/>
      <c r="D15" s="388"/>
      <c r="E15" s="389"/>
      <c r="F15" s="389"/>
    </row>
    <row r="16" spans="2:6">
      <c r="B16" s="388"/>
      <c r="C16" s="388"/>
      <c r="D16" s="388"/>
      <c r="E16" s="389"/>
      <c r="F16" s="389"/>
    </row>
    <row r="17" spans="2:6">
      <c r="B17" s="388"/>
      <c r="C17" s="388"/>
      <c r="D17" s="388"/>
      <c r="E17" s="389"/>
      <c r="F17" s="389"/>
    </row>
    <row r="18" spans="2:6">
      <c r="B18" s="388"/>
      <c r="C18" s="388"/>
      <c r="D18" s="388"/>
      <c r="E18" s="389"/>
      <c r="F18" s="389"/>
    </row>
    <row r="19" spans="2:6">
      <c r="B19" s="388"/>
      <c r="C19" s="388"/>
      <c r="D19" s="388"/>
      <c r="E19" s="389"/>
      <c r="F19" s="389"/>
    </row>
    <row r="20" spans="2:6">
      <c r="B20" s="388"/>
      <c r="C20" s="388"/>
      <c r="D20" s="388"/>
      <c r="E20" s="389"/>
      <c r="F20" s="389"/>
    </row>
    <row r="21" spans="2:6">
      <c r="B21" s="388"/>
      <c r="C21" s="388"/>
      <c r="D21" s="388"/>
      <c r="E21" s="389"/>
      <c r="F21" s="389"/>
    </row>
    <row r="22" spans="2:6">
      <c r="B22" s="388"/>
      <c r="C22" s="388"/>
      <c r="D22" s="388"/>
      <c r="E22" s="389"/>
      <c r="F22" s="389"/>
    </row>
    <row r="23" spans="2:6">
      <c r="B23" s="388"/>
      <c r="C23" s="388"/>
      <c r="D23" s="388"/>
      <c r="E23" s="389"/>
      <c r="F23" s="389"/>
    </row>
    <row r="24" spans="2:6">
      <c r="B24" s="388"/>
      <c r="C24" s="388"/>
      <c r="D24" s="388"/>
      <c r="E24" s="389"/>
      <c r="F24" s="389"/>
    </row>
    <row r="25" spans="2:6">
      <c r="B25" s="388"/>
      <c r="C25" s="388"/>
      <c r="D25" s="388"/>
      <c r="E25" s="389"/>
      <c r="F25" s="389"/>
    </row>
    <row r="26" spans="2:6">
      <c r="B26" s="388"/>
      <c r="C26" s="388"/>
      <c r="D26" s="388"/>
      <c r="E26" s="389"/>
      <c r="F26" s="389"/>
    </row>
    <row r="27" spans="2:6">
      <c r="B27" s="388"/>
      <c r="C27" s="388"/>
      <c r="D27" s="388"/>
      <c r="E27" s="389"/>
      <c r="F27" s="389"/>
    </row>
    <row r="28" spans="2:6">
      <c r="B28" s="388"/>
      <c r="C28" s="388"/>
      <c r="D28" s="388"/>
      <c r="E28" s="389"/>
      <c r="F28" s="389"/>
    </row>
    <row r="29" spans="2:6">
      <c r="B29" s="388"/>
      <c r="C29" s="388"/>
      <c r="D29" s="388"/>
      <c r="E29" s="389"/>
      <c r="F29" s="389"/>
    </row>
    <row r="30" spans="2:6">
      <c r="B30" s="388"/>
      <c r="C30" s="388"/>
      <c r="D30" s="388"/>
      <c r="E30" s="389"/>
      <c r="F30" s="389"/>
    </row>
    <row r="31" spans="2:6">
      <c r="B31" s="388"/>
      <c r="C31" s="388"/>
      <c r="D31" s="388"/>
      <c r="E31" s="389"/>
      <c r="F31" s="389"/>
    </row>
    <row r="32" spans="2:6">
      <c r="B32" s="388"/>
      <c r="C32" s="388"/>
      <c r="D32" s="388"/>
      <c r="E32" s="389"/>
      <c r="F32" s="389"/>
    </row>
    <row r="33" spans="2:6">
      <c r="B33" s="388"/>
      <c r="C33" s="388"/>
      <c r="D33" s="388"/>
      <c r="E33" s="389"/>
      <c r="F33" s="389"/>
    </row>
    <row r="34" spans="2:6">
      <c r="B34" s="388"/>
      <c r="C34" s="388"/>
      <c r="D34" s="388"/>
      <c r="E34" s="389"/>
      <c r="F34" s="389"/>
    </row>
    <row r="35" spans="2:6">
      <c r="B35" s="388"/>
      <c r="C35" s="388"/>
      <c r="D35" s="388"/>
      <c r="E35" s="389"/>
      <c r="F35" s="389"/>
    </row>
    <row r="36" spans="2:6">
      <c r="B36" s="388"/>
      <c r="C36" s="388"/>
      <c r="D36" s="388"/>
      <c r="E36" s="389"/>
      <c r="F36" s="389"/>
    </row>
    <row r="37" spans="2:6">
      <c r="B37" s="388"/>
      <c r="C37" s="388"/>
      <c r="D37" s="388"/>
      <c r="E37" s="389"/>
      <c r="F37" s="389"/>
    </row>
    <row r="38" spans="2:6">
      <c r="B38" s="388"/>
      <c r="C38" s="388"/>
      <c r="D38" s="388"/>
      <c r="E38" s="389"/>
      <c r="F38" s="389"/>
    </row>
    <row r="39" spans="2:6">
      <c r="B39" s="388"/>
      <c r="C39" s="388"/>
      <c r="D39" s="388"/>
      <c r="E39" s="389"/>
      <c r="F39" s="389"/>
    </row>
    <row r="40" spans="2:6"/>
  </sheetData>
  <sheetProtection algorithmName="SHA-512" hashValue="GqRnm/BV9wNTEHxtXg+nOt8lxT5I2wQeOqlDqobJIOEDU0kkCc4+p7xLNzJNaoS8qNxvsP8ypweTmI84y0PiCw==" saltValue="nu/IXQs1OnsvsPpkovw+4w==" spinCount="100000" sheet="1" objects="1" scenarios="1" selectLockedCells="1"/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B56C-A2C4-4F12-A82D-A5EA20F310D7}">
  <sheetPr codeName="Hoja2">
    <pageSetUpPr fitToPage="1"/>
  </sheetPr>
  <dimension ref="A1:O55"/>
  <sheetViews>
    <sheetView showGridLines="0" tabSelected="1" zoomScale="90" zoomScaleNormal="90" workbookViewId="0">
      <selection activeCell="L22" sqref="L22"/>
    </sheetView>
  </sheetViews>
  <sheetFormatPr defaultColWidth="0" defaultRowHeight="14.5" zeroHeight="1"/>
  <cols>
    <col min="1" max="1" width="4.1796875" customWidth="1"/>
    <col min="2" max="2" width="8.54296875" customWidth="1"/>
    <col min="3" max="4" width="11.453125" customWidth="1"/>
    <col min="5" max="14" width="13" customWidth="1"/>
    <col min="15" max="15" width="4.1796875" customWidth="1"/>
    <col min="16" max="16384" width="11.453125" hidden="1"/>
  </cols>
  <sheetData>
    <row r="1" spans="2:14" ht="15" thickBot="1"/>
    <row r="2" spans="2:14" ht="24" customHeight="1" thickBot="1">
      <c r="B2" s="409" t="s">
        <v>25</v>
      </c>
      <c r="C2" s="409"/>
      <c r="D2" s="409"/>
      <c r="E2" s="409" t="s">
        <v>26</v>
      </c>
      <c r="F2" s="409"/>
      <c r="G2" s="409" t="s">
        <v>27</v>
      </c>
      <c r="H2" s="409"/>
      <c r="I2" s="409"/>
      <c r="J2" s="409" t="s">
        <v>28</v>
      </c>
      <c r="K2" s="409"/>
      <c r="L2" s="409"/>
      <c r="M2" s="409"/>
      <c r="N2" s="409"/>
    </row>
    <row r="3" spans="2:14" ht="36.75" customHeight="1" thickBot="1">
      <c r="B3" s="413">
        <f>Intro!D13</f>
        <v>0</v>
      </c>
      <c r="C3" s="413"/>
      <c r="D3" s="413"/>
      <c r="E3" s="413">
        <f>Intro!D6</f>
        <v>0</v>
      </c>
      <c r="F3" s="413"/>
      <c r="G3" s="413">
        <f>Intro!D7</f>
        <v>0</v>
      </c>
      <c r="H3" s="413"/>
      <c r="I3" s="413"/>
      <c r="J3" s="413">
        <f>Intro!D8</f>
        <v>0</v>
      </c>
      <c r="K3" s="413"/>
      <c r="L3" s="413"/>
      <c r="M3" s="413"/>
      <c r="N3" s="413"/>
    </row>
    <row r="4" spans="2:14" ht="12.75" customHeight="1" thickBot="1"/>
    <row r="5" spans="2:14" ht="16" thickBot="1">
      <c r="B5" s="410" t="s">
        <v>29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</row>
    <row r="6" spans="2:14" ht="16" thickBot="1">
      <c r="B6" s="411" t="s">
        <v>30</v>
      </c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</row>
    <row r="7" spans="2:14" ht="12.75" customHeight="1" thickBot="1">
      <c r="E7" s="412" t="s">
        <v>31</v>
      </c>
      <c r="F7" s="412"/>
      <c r="G7" s="412"/>
      <c r="H7" s="412"/>
      <c r="I7" s="412" t="s">
        <v>31</v>
      </c>
      <c r="J7" s="412"/>
      <c r="K7" s="412" t="s">
        <v>31</v>
      </c>
      <c r="L7" s="412"/>
      <c r="M7" s="412" t="s">
        <v>31</v>
      </c>
      <c r="N7" s="412"/>
    </row>
    <row r="8" spans="2:14" ht="24" customHeight="1" thickBot="1">
      <c r="B8" s="409" t="s">
        <v>32</v>
      </c>
      <c r="C8" s="409"/>
      <c r="D8" s="409"/>
      <c r="E8" s="409" t="s">
        <v>33</v>
      </c>
      <c r="F8" s="409"/>
      <c r="G8" s="409" t="s">
        <v>34</v>
      </c>
      <c r="H8" s="409"/>
      <c r="I8" s="409" t="s">
        <v>35</v>
      </c>
      <c r="J8" s="409"/>
      <c r="K8" s="409" t="s">
        <v>20</v>
      </c>
      <c r="L8" s="409"/>
      <c r="M8" s="409" t="s">
        <v>36</v>
      </c>
      <c r="N8" s="409"/>
    </row>
    <row r="9" spans="2:14" ht="40.5" customHeight="1" thickBot="1">
      <c r="B9" s="11">
        <v>1</v>
      </c>
      <c r="C9" s="404" t="s">
        <v>37</v>
      </c>
      <c r="D9" s="404"/>
      <c r="E9" s="414" t="s">
        <v>38</v>
      </c>
      <c r="F9" s="414"/>
      <c r="G9" s="414" t="s">
        <v>39</v>
      </c>
      <c r="H9" s="414"/>
      <c r="I9" s="414" t="s">
        <v>39</v>
      </c>
      <c r="J9" s="414"/>
      <c r="K9" s="282" t="s">
        <v>40</v>
      </c>
      <c r="L9" s="399" t="s">
        <v>41</v>
      </c>
      <c r="M9" s="414" t="s">
        <v>38</v>
      </c>
      <c r="N9" s="414"/>
    </row>
    <row r="10" spans="2:14" ht="40.5" customHeight="1" thickBot="1">
      <c r="B10" s="11">
        <v>2</v>
      </c>
      <c r="C10" s="404" t="s">
        <v>42</v>
      </c>
      <c r="D10" s="404"/>
      <c r="E10" s="414" t="s">
        <v>38</v>
      </c>
      <c r="F10" s="414"/>
      <c r="G10" s="414" t="s">
        <v>39</v>
      </c>
      <c r="H10" s="414"/>
      <c r="I10" s="414" t="s">
        <v>39</v>
      </c>
      <c r="J10" s="414"/>
      <c r="K10" s="282" t="s">
        <v>40</v>
      </c>
      <c r="L10" s="399" t="s">
        <v>41</v>
      </c>
      <c r="M10" s="414" t="s">
        <v>38</v>
      </c>
      <c r="N10" s="414"/>
    </row>
    <row r="11" spans="2:14" ht="40.5" customHeight="1" thickBot="1">
      <c r="B11" s="11">
        <v>3</v>
      </c>
      <c r="C11" s="404" t="s">
        <v>43</v>
      </c>
      <c r="D11" s="404"/>
      <c r="E11" s="414" t="s">
        <v>38</v>
      </c>
      <c r="F11" s="414"/>
      <c r="G11" s="414" t="s">
        <v>38</v>
      </c>
      <c r="H11" s="414"/>
      <c r="I11" s="414" t="s">
        <v>39</v>
      </c>
      <c r="J11" s="414"/>
      <c r="K11" s="282" t="s">
        <v>40</v>
      </c>
      <c r="L11" s="399" t="s">
        <v>41</v>
      </c>
      <c r="M11" s="414" t="s">
        <v>38</v>
      </c>
      <c r="N11" s="414"/>
    </row>
    <row r="12" spans="2:14" ht="40.5" customHeight="1" thickBot="1">
      <c r="B12" s="11">
        <v>4</v>
      </c>
      <c r="C12" s="404" t="s">
        <v>44</v>
      </c>
      <c r="D12" s="404"/>
      <c r="E12" s="414" t="s">
        <v>38</v>
      </c>
      <c r="F12" s="414"/>
      <c r="G12" s="414" t="s">
        <v>38</v>
      </c>
      <c r="H12" s="414"/>
      <c r="I12" s="414" t="s">
        <v>39</v>
      </c>
      <c r="J12" s="414"/>
      <c r="K12" s="282" t="s">
        <v>40</v>
      </c>
      <c r="L12" s="399" t="s">
        <v>41</v>
      </c>
      <c r="M12" s="414" t="s">
        <v>38</v>
      </c>
      <c r="N12" s="414"/>
    </row>
    <row r="13" spans="2:14" ht="40.5" customHeight="1" thickBot="1">
      <c r="B13" s="11">
        <v>5</v>
      </c>
      <c r="C13" s="404" t="s">
        <v>45</v>
      </c>
      <c r="D13" s="404" t="s">
        <v>46</v>
      </c>
      <c r="E13" s="414" t="s">
        <v>38</v>
      </c>
      <c r="F13" s="414"/>
      <c r="G13" s="414" t="s">
        <v>38</v>
      </c>
      <c r="H13" s="414"/>
      <c r="I13" s="414" t="s">
        <v>39</v>
      </c>
      <c r="J13" s="414"/>
      <c r="K13" s="282" t="s">
        <v>40</v>
      </c>
      <c r="L13" s="399" t="s">
        <v>41</v>
      </c>
      <c r="M13" s="414" t="s">
        <v>38</v>
      </c>
      <c r="N13" s="414"/>
    </row>
    <row r="14" spans="2:14" ht="40.5" customHeight="1" thickBot="1">
      <c r="B14" s="11">
        <v>6</v>
      </c>
      <c r="C14" s="404" t="s">
        <v>47</v>
      </c>
      <c r="D14" s="404"/>
      <c r="E14" s="414" t="s">
        <v>38</v>
      </c>
      <c r="F14" s="414"/>
      <c r="G14" s="414" t="s">
        <v>38</v>
      </c>
      <c r="H14" s="414"/>
      <c r="I14" s="414" t="s">
        <v>39</v>
      </c>
      <c r="J14" s="414"/>
      <c r="K14" s="282" t="s">
        <v>40</v>
      </c>
      <c r="L14" s="399" t="s">
        <v>41</v>
      </c>
      <c r="M14" s="414" t="s">
        <v>38</v>
      </c>
      <c r="N14" s="414"/>
    </row>
    <row r="15" spans="2:14" ht="40.5" customHeight="1" thickBot="1">
      <c r="B15" s="11">
        <v>7</v>
      </c>
      <c r="C15" s="404" t="s">
        <v>48</v>
      </c>
      <c r="D15" s="404"/>
      <c r="E15" s="414" t="s">
        <v>38</v>
      </c>
      <c r="F15" s="414"/>
      <c r="G15" s="414" t="s">
        <v>39</v>
      </c>
      <c r="H15" s="414"/>
      <c r="I15" s="414" t="s">
        <v>39</v>
      </c>
      <c r="J15" s="414"/>
      <c r="K15" s="282" t="s">
        <v>40</v>
      </c>
      <c r="L15" s="399" t="s">
        <v>41</v>
      </c>
      <c r="M15" s="414" t="s">
        <v>38</v>
      </c>
      <c r="N15" s="414"/>
    </row>
    <row r="16" spans="2:14" ht="40.5" customHeight="1" thickBot="1">
      <c r="B16" s="11">
        <v>8</v>
      </c>
      <c r="C16" s="404" t="s">
        <v>49</v>
      </c>
      <c r="D16" s="404"/>
      <c r="E16" s="414" t="s">
        <v>38</v>
      </c>
      <c r="F16" s="414"/>
      <c r="G16" s="414" t="s">
        <v>39</v>
      </c>
      <c r="H16" s="414"/>
      <c r="I16" s="414" t="s">
        <v>39</v>
      </c>
      <c r="J16" s="414"/>
      <c r="K16" s="282" t="s">
        <v>40</v>
      </c>
      <c r="L16" s="399" t="s">
        <v>41</v>
      </c>
      <c r="M16" s="414" t="s">
        <v>38</v>
      </c>
      <c r="N16" s="414"/>
    </row>
    <row r="17" spans="2:14" ht="40.5" customHeight="1" thickBot="1">
      <c r="B17" s="11">
        <v>9</v>
      </c>
      <c r="C17" s="404" t="s">
        <v>50</v>
      </c>
      <c r="D17" s="404"/>
      <c r="E17" s="414" t="s">
        <v>38</v>
      </c>
      <c r="F17" s="414"/>
      <c r="G17" s="414" t="s">
        <v>39</v>
      </c>
      <c r="H17" s="414"/>
      <c r="I17" s="414" t="s">
        <v>39</v>
      </c>
      <c r="J17" s="414"/>
      <c r="K17" s="282" t="s">
        <v>40</v>
      </c>
      <c r="L17" s="399" t="s">
        <v>41</v>
      </c>
      <c r="M17" s="414" t="s">
        <v>38</v>
      </c>
      <c r="N17" s="414"/>
    </row>
    <row r="18" spans="2:14" ht="40.5" customHeight="1" thickBot="1">
      <c r="B18" s="11">
        <v>10</v>
      </c>
      <c r="C18" s="404" t="s">
        <v>51</v>
      </c>
      <c r="D18" s="404"/>
      <c r="E18" s="414" t="s">
        <v>38</v>
      </c>
      <c r="F18" s="414"/>
      <c r="G18" s="414" t="s">
        <v>38</v>
      </c>
      <c r="H18" s="414"/>
      <c r="I18" s="414" t="s">
        <v>39</v>
      </c>
      <c r="J18" s="414"/>
      <c r="K18" s="282" t="s">
        <v>40</v>
      </c>
      <c r="L18" s="399" t="s">
        <v>41</v>
      </c>
      <c r="M18" s="414" t="s">
        <v>38</v>
      </c>
      <c r="N18" s="414"/>
    </row>
    <row r="19" spans="2:14" ht="40.5" customHeight="1" thickBot="1">
      <c r="B19" s="11">
        <v>11</v>
      </c>
      <c r="C19" s="404" t="s">
        <v>52</v>
      </c>
      <c r="D19" s="404"/>
      <c r="E19" s="414" t="s">
        <v>38</v>
      </c>
      <c r="F19" s="414"/>
      <c r="G19" s="414" t="s">
        <v>38</v>
      </c>
      <c r="H19" s="414"/>
      <c r="I19" s="414" t="s">
        <v>39</v>
      </c>
      <c r="J19" s="414"/>
      <c r="K19" s="282" t="s">
        <v>40</v>
      </c>
      <c r="L19" s="399" t="s">
        <v>41</v>
      </c>
      <c r="M19" s="414" t="s">
        <v>38</v>
      </c>
      <c r="N19" s="414"/>
    </row>
    <row r="20" spans="2:14" ht="40.5" customHeight="1" thickBot="1">
      <c r="B20" s="11">
        <v>12</v>
      </c>
      <c r="C20" s="404" t="s">
        <v>53</v>
      </c>
      <c r="D20" s="404"/>
      <c r="E20" s="414" t="s">
        <v>38</v>
      </c>
      <c r="F20" s="414"/>
      <c r="G20" s="414" t="s">
        <v>39</v>
      </c>
      <c r="H20" s="414"/>
      <c r="I20" s="414" t="s">
        <v>39</v>
      </c>
      <c r="J20" s="414"/>
      <c r="K20" s="282" t="s">
        <v>40</v>
      </c>
      <c r="L20" s="399" t="s">
        <v>41</v>
      </c>
      <c r="M20" s="414" t="s">
        <v>38</v>
      </c>
      <c r="N20" s="414"/>
    </row>
    <row r="21" spans="2:14" ht="40.5" customHeight="1" thickBot="1">
      <c r="B21" s="11">
        <v>13</v>
      </c>
      <c r="C21" s="404" t="s">
        <v>54</v>
      </c>
      <c r="D21" s="404" t="s">
        <v>55</v>
      </c>
      <c r="E21" s="414" t="s">
        <v>38</v>
      </c>
      <c r="F21" s="414"/>
      <c r="G21" s="414" t="s">
        <v>38</v>
      </c>
      <c r="H21" s="414"/>
      <c r="I21" s="414" t="s">
        <v>39</v>
      </c>
      <c r="J21" s="414"/>
      <c r="K21" s="282" t="s">
        <v>40</v>
      </c>
      <c r="L21" s="399" t="s">
        <v>41</v>
      </c>
      <c r="M21" s="414" t="s">
        <v>38</v>
      </c>
      <c r="N21" s="414"/>
    </row>
    <row r="22" spans="2:14" ht="40.5" customHeight="1" thickBot="1">
      <c r="B22" s="11">
        <v>14</v>
      </c>
      <c r="C22" s="404" t="s">
        <v>56</v>
      </c>
      <c r="D22" s="404" t="s">
        <v>55</v>
      </c>
      <c r="E22" s="414" t="s">
        <v>38</v>
      </c>
      <c r="F22" s="414"/>
      <c r="G22" s="414" t="s">
        <v>39</v>
      </c>
      <c r="H22" s="414"/>
      <c r="I22" s="414" t="s">
        <v>39</v>
      </c>
      <c r="J22" s="414"/>
      <c r="K22" s="282" t="s">
        <v>39</v>
      </c>
      <c r="L22" s="399" t="s">
        <v>41</v>
      </c>
      <c r="M22" s="414" t="s">
        <v>38</v>
      </c>
      <c r="N22" s="414"/>
    </row>
    <row r="23" spans="2:14" ht="40.5" customHeight="1" thickBot="1">
      <c r="B23" s="11">
        <v>15</v>
      </c>
      <c r="C23" s="404" t="s">
        <v>57</v>
      </c>
      <c r="D23" s="404" t="s">
        <v>55</v>
      </c>
      <c r="E23" s="414" t="s">
        <v>38</v>
      </c>
      <c r="F23" s="414"/>
      <c r="G23" s="414" t="s">
        <v>39</v>
      </c>
      <c r="H23" s="414"/>
      <c r="I23" s="414" t="s">
        <v>39</v>
      </c>
      <c r="J23" s="414"/>
      <c r="K23" s="282" t="s">
        <v>40</v>
      </c>
      <c r="L23" s="399" t="s">
        <v>41</v>
      </c>
      <c r="M23" s="414" t="s">
        <v>38</v>
      </c>
      <c r="N23" s="414"/>
    </row>
    <row r="24" spans="2:14" ht="40.5" customHeight="1" thickBot="1">
      <c r="B24" s="11">
        <v>16</v>
      </c>
      <c r="C24" s="404" t="s">
        <v>58</v>
      </c>
      <c r="D24" s="404" t="s">
        <v>55</v>
      </c>
      <c r="E24" s="414" t="s">
        <v>38</v>
      </c>
      <c r="F24" s="414"/>
      <c r="G24" s="414" t="s">
        <v>38</v>
      </c>
      <c r="H24" s="414"/>
      <c r="I24" s="414" t="s">
        <v>38</v>
      </c>
      <c r="J24" s="414"/>
      <c r="K24" s="282" t="s">
        <v>40</v>
      </c>
      <c r="L24" s="399" t="s">
        <v>41</v>
      </c>
      <c r="M24" s="414" t="s">
        <v>38</v>
      </c>
      <c r="N24" s="414"/>
    </row>
    <row r="25" spans="2:14" ht="40.5" customHeight="1" thickBot="1">
      <c r="B25" s="11">
        <v>17</v>
      </c>
      <c r="C25" s="404" t="s">
        <v>59</v>
      </c>
      <c r="D25" s="404"/>
      <c r="E25" s="414" t="s">
        <v>38</v>
      </c>
      <c r="F25" s="414"/>
      <c r="G25" s="414" t="s">
        <v>38</v>
      </c>
      <c r="H25" s="414"/>
      <c r="I25" s="414" t="s">
        <v>38</v>
      </c>
      <c r="J25" s="414"/>
      <c r="K25" s="282" t="s">
        <v>40</v>
      </c>
      <c r="L25" s="399" t="s">
        <v>41</v>
      </c>
      <c r="M25" s="414" t="s">
        <v>38</v>
      </c>
      <c r="N25" s="414"/>
    </row>
    <row r="26" spans="2:14" ht="40.5" customHeight="1" thickBot="1">
      <c r="B26" s="11">
        <v>18</v>
      </c>
      <c r="C26" s="404" t="s">
        <v>60</v>
      </c>
      <c r="D26" s="404"/>
      <c r="E26" s="414" t="s">
        <v>39</v>
      </c>
      <c r="F26" s="414"/>
      <c r="G26" s="414" t="s">
        <v>39</v>
      </c>
      <c r="H26" s="414"/>
      <c r="I26" s="414" t="s">
        <v>39</v>
      </c>
      <c r="J26" s="414"/>
      <c r="K26" s="282" t="s">
        <v>40</v>
      </c>
      <c r="L26" s="399" t="s">
        <v>41</v>
      </c>
      <c r="M26" s="414" t="s">
        <v>38</v>
      </c>
      <c r="N26" s="414"/>
    </row>
    <row r="27" spans="2:14" ht="24" customHeight="1" thickBot="1">
      <c r="B27" s="421" t="s">
        <v>61</v>
      </c>
      <c r="C27" s="421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</row>
    <row r="28" spans="2:14" ht="68.25" customHeight="1" thickBot="1">
      <c r="B28" s="423"/>
      <c r="C28" s="423"/>
      <c r="D28" s="423"/>
      <c r="E28" s="423"/>
      <c r="F28" s="423"/>
      <c r="G28" s="423"/>
      <c r="H28" s="423"/>
      <c r="I28" s="423"/>
      <c r="J28" s="423"/>
      <c r="K28" s="423"/>
      <c r="L28" s="423"/>
      <c r="M28" s="423"/>
      <c r="N28" s="423"/>
    </row>
    <row r="29" spans="2:14" ht="24" customHeight="1" thickBot="1">
      <c r="B29" s="421" t="s">
        <v>62</v>
      </c>
      <c r="C29" s="421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</row>
    <row r="30" spans="2:14" ht="40.5" customHeight="1" thickBot="1">
      <c r="B30" s="12" t="s">
        <v>63</v>
      </c>
      <c r="C30" s="404" t="s">
        <v>64</v>
      </c>
      <c r="D30" s="404"/>
      <c r="E30" s="405" t="s">
        <v>41</v>
      </c>
      <c r="F30" s="406"/>
      <c r="G30" s="405" t="s">
        <v>41</v>
      </c>
      <c r="H30" s="406"/>
      <c r="I30" s="405" t="s">
        <v>41</v>
      </c>
      <c r="J30" s="406"/>
      <c r="K30" s="407" t="s">
        <v>41</v>
      </c>
      <c r="L30" s="408"/>
      <c r="M30" s="405" t="s">
        <v>41</v>
      </c>
      <c r="N30" s="406"/>
    </row>
    <row r="31" spans="2:14" ht="40.5" customHeight="1" thickBot="1">
      <c r="B31" s="12" t="s">
        <v>65</v>
      </c>
      <c r="C31" s="404" t="s">
        <v>66</v>
      </c>
      <c r="D31" s="404"/>
      <c r="E31" s="405" t="s">
        <v>41</v>
      </c>
      <c r="F31" s="406"/>
      <c r="G31" s="405" t="s">
        <v>41</v>
      </c>
      <c r="H31" s="406"/>
      <c r="I31" s="405" t="s">
        <v>41</v>
      </c>
      <c r="J31" s="406"/>
      <c r="K31" s="407" t="s">
        <v>41</v>
      </c>
      <c r="L31" s="408"/>
      <c r="M31" s="405" t="s">
        <v>41</v>
      </c>
      <c r="N31" s="406"/>
    </row>
    <row r="32" spans="2:14" ht="40.5" customHeight="1" thickBot="1">
      <c r="B32" s="12" t="s">
        <v>67</v>
      </c>
      <c r="C32" s="404" t="s">
        <v>68</v>
      </c>
      <c r="D32" s="404" t="s">
        <v>69</v>
      </c>
      <c r="E32" s="405" t="s">
        <v>41</v>
      </c>
      <c r="F32" s="406"/>
      <c r="G32" s="405" t="s">
        <v>41</v>
      </c>
      <c r="H32" s="406"/>
      <c r="I32" s="405" t="s">
        <v>41</v>
      </c>
      <c r="J32" s="406"/>
      <c r="K32" s="407" t="s">
        <v>41</v>
      </c>
      <c r="L32" s="408"/>
      <c r="M32" s="405" t="s">
        <v>41</v>
      </c>
      <c r="N32" s="406"/>
    </row>
    <row r="33" spans="2:14" ht="40.5" customHeight="1" thickBot="1">
      <c r="B33" s="12" t="s">
        <v>70</v>
      </c>
      <c r="C33" s="404" t="s">
        <v>71</v>
      </c>
      <c r="D33" s="404" t="s">
        <v>46</v>
      </c>
      <c r="E33" s="405" t="s">
        <v>41</v>
      </c>
      <c r="F33" s="406"/>
      <c r="G33" s="405" t="s">
        <v>41</v>
      </c>
      <c r="H33" s="406"/>
      <c r="I33" s="405" t="s">
        <v>41</v>
      </c>
      <c r="J33" s="406"/>
      <c r="K33" s="407" t="s">
        <v>41</v>
      </c>
      <c r="L33" s="408"/>
      <c r="M33" s="405" t="s">
        <v>41</v>
      </c>
      <c r="N33" s="406"/>
    </row>
    <row r="34" spans="2:14" ht="40.5" customHeight="1" thickBot="1">
      <c r="B34" s="12" t="s">
        <v>72</v>
      </c>
      <c r="C34" s="404" t="s">
        <v>73</v>
      </c>
      <c r="D34" s="404" t="s">
        <v>47</v>
      </c>
      <c r="E34" s="405" t="s">
        <v>41</v>
      </c>
      <c r="F34" s="406"/>
      <c r="G34" s="405" t="s">
        <v>41</v>
      </c>
      <c r="H34" s="406"/>
      <c r="I34" s="405" t="s">
        <v>41</v>
      </c>
      <c r="J34" s="406"/>
      <c r="K34" s="407" t="s">
        <v>41</v>
      </c>
      <c r="L34" s="408"/>
      <c r="M34" s="405" t="s">
        <v>41</v>
      </c>
      <c r="N34" s="406"/>
    </row>
    <row r="35" spans="2:14" ht="40.5" customHeight="1" thickBot="1">
      <c r="B35" s="12" t="s">
        <v>74</v>
      </c>
      <c r="C35" s="404" t="s">
        <v>75</v>
      </c>
      <c r="D35" s="404" t="s">
        <v>44</v>
      </c>
      <c r="E35" s="405" t="s">
        <v>41</v>
      </c>
      <c r="F35" s="406"/>
      <c r="G35" s="405" t="s">
        <v>41</v>
      </c>
      <c r="H35" s="406"/>
      <c r="I35" s="405" t="s">
        <v>41</v>
      </c>
      <c r="J35" s="406"/>
      <c r="K35" s="407" t="s">
        <v>41</v>
      </c>
      <c r="L35" s="408"/>
      <c r="M35" s="405" t="s">
        <v>41</v>
      </c>
      <c r="N35" s="406"/>
    </row>
    <row r="36" spans="2:14" ht="40.5" customHeight="1" thickBot="1">
      <c r="B36" s="12" t="s">
        <v>76</v>
      </c>
      <c r="C36" s="404" t="s">
        <v>77</v>
      </c>
      <c r="D36" s="404" t="s">
        <v>55</v>
      </c>
      <c r="E36" s="405" t="s">
        <v>41</v>
      </c>
      <c r="F36" s="406"/>
      <c r="G36" s="405" t="s">
        <v>41</v>
      </c>
      <c r="H36" s="406"/>
      <c r="I36" s="405" t="s">
        <v>41</v>
      </c>
      <c r="J36" s="406"/>
      <c r="K36" s="407" t="s">
        <v>41</v>
      </c>
      <c r="L36" s="408"/>
      <c r="M36" s="405" t="s">
        <v>41</v>
      </c>
      <c r="N36" s="406"/>
    </row>
    <row r="37" spans="2:14" ht="40.5" customHeight="1" thickBot="1">
      <c r="B37" s="12" t="s">
        <v>78</v>
      </c>
      <c r="C37" s="404" t="s">
        <v>79</v>
      </c>
      <c r="D37" s="404" t="s">
        <v>80</v>
      </c>
      <c r="E37" s="405" t="s">
        <v>41</v>
      </c>
      <c r="F37" s="406"/>
      <c r="G37" s="405" t="s">
        <v>41</v>
      </c>
      <c r="H37" s="406"/>
      <c r="I37" s="405" t="s">
        <v>41</v>
      </c>
      <c r="J37" s="406"/>
      <c r="K37" s="407" t="s">
        <v>41</v>
      </c>
      <c r="L37" s="408"/>
      <c r="M37" s="405" t="s">
        <v>41</v>
      </c>
      <c r="N37" s="406"/>
    </row>
    <row r="38" spans="2:14" ht="40.5" customHeight="1" thickBot="1">
      <c r="B38" s="12" t="s">
        <v>81</v>
      </c>
      <c r="C38" s="404" t="s">
        <v>82</v>
      </c>
      <c r="D38" s="404"/>
      <c r="E38" s="405" t="s">
        <v>41</v>
      </c>
      <c r="F38" s="406"/>
      <c r="G38" s="405" t="s">
        <v>41</v>
      </c>
      <c r="H38" s="406"/>
      <c r="I38" s="405" t="s">
        <v>41</v>
      </c>
      <c r="J38" s="406"/>
      <c r="K38" s="407" t="s">
        <v>41</v>
      </c>
      <c r="L38" s="408"/>
      <c r="M38" s="405" t="s">
        <v>41</v>
      </c>
      <c r="N38" s="406"/>
    </row>
    <row r="39" spans="2:14" ht="40.5" customHeight="1" thickBot="1">
      <c r="B39" s="12" t="s">
        <v>83</v>
      </c>
      <c r="C39" s="404" t="s">
        <v>84</v>
      </c>
      <c r="D39" s="404"/>
      <c r="E39" s="405" t="s">
        <v>41</v>
      </c>
      <c r="F39" s="406"/>
      <c r="G39" s="405" t="s">
        <v>41</v>
      </c>
      <c r="H39" s="406"/>
      <c r="I39" s="405" t="s">
        <v>41</v>
      </c>
      <c r="J39" s="406"/>
      <c r="K39" s="407" t="s">
        <v>41</v>
      </c>
      <c r="L39" s="408"/>
      <c r="M39" s="405" t="s">
        <v>41</v>
      </c>
      <c r="N39" s="406"/>
    </row>
    <row r="40" spans="2:14" ht="40.5" customHeight="1" thickBot="1">
      <c r="B40" s="12" t="s">
        <v>85</v>
      </c>
      <c r="C40" s="404" t="s">
        <v>86</v>
      </c>
      <c r="D40" s="404"/>
      <c r="E40" s="405" t="s">
        <v>41</v>
      </c>
      <c r="F40" s="406"/>
      <c r="G40" s="405" t="s">
        <v>41</v>
      </c>
      <c r="H40" s="406"/>
      <c r="I40" s="405" t="s">
        <v>41</v>
      </c>
      <c r="J40" s="406"/>
      <c r="K40" s="407" t="s">
        <v>41</v>
      </c>
      <c r="L40" s="408"/>
      <c r="M40" s="405" t="s">
        <v>41</v>
      </c>
      <c r="N40" s="406"/>
    </row>
    <row r="41" spans="2:14" ht="24" customHeight="1" thickBot="1">
      <c r="B41" s="421" t="s">
        <v>87</v>
      </c>
      <c r="C41" s="421"/>
      <c r="D41" s="422"/>
      <c r="E41" s="422"/>
      <c r="F41" s="422"/>
      <c r="G41" s="422"/>
      <c r="H41" s="422"/>
      <c r="I41" s="422"/>
      <c r="J41" s="422"/>
      <c r="K41" s="422"/>
      <c r="L41" s="422"/>
      <c r="M41" s="422"/>
      <c r="N41" s="422"/>
    </row>
    <row r="42" spans="2:14" ht="68.25" customHeight="1" thickBot="1"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</row>
    <row r="43" spans="2:14" ht="34" customHeight="1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5"/>
    </row>
    <row r="44" spans="2:14" ht="15" thickBot="1">
      <c r="B44" s="16"/>
      <c r="C44" s="6"/>
      <c r="D44" s="6"/>
      <c r="E44" s="424"/>
      <c r="F44" s="424"/>
      <c r="G44" s="424"/>
      <c r="H44" s="7"/>
      <c r="I44" s="424"/>
      <c r="J44" s="424"/>
      <c r="K44" s="424"/>
      <c r="L44" s="6"/>
      <c r="M44" s="6"/>
      <c r="N44" s="17"/>
    </row>
    <row r="45" spans="2:14">
      <c r="B45" s="16"/>
      <c r="C45" s="6"/>
      <c r="E45" s="431" t="s">
        <v>88</v>
      </c>
      <c r="F45" s="431"/>
      <c r="G45" s="431"/>
      <c r="H45" s="18"/>
      <c r="I45" s="431" t="s">
        <v>89</v>
      </c>
      <c r="J45" s="431"/>
      <c r="K45" s="431"/>
      <c r="L45" s="6"/>
      <c r="M45" s="6"/>
      <c r="N45" s="17"/>
    </row>
    <row r="46" spans="2:14">
      <c r="B46" s="16"/>
      <c r="C46" s="6"/>
      <c r="D46" s="6"/>
      <c r="E46" s="19"/>
      <c r="F46" s="19"/>
      <c r="G46" s="19"/>
      <c r="H46" s="7"/>
      <c r="I46" s="7"/>
      <c r="J46" s="7"/>
      <c r="K46" s="7"/>
      <c r="L46" s="6"/>
      <c r="M46" s="6"/>
      <c r="N46" s="17"/>
    </row>
    <row r="47" spans="2:14">
      <c r="B47" s="20" t="s">
        <v>90</v>
      </c>
      <c r="C47" s="21" t="s">
        <v>91</v>
      </c>
      <c r="E47" s="18"/>
      <c r="F47" s="18"/>
      <c r="G47" s="18"/>
      <c r="H47" s="18"/>
      <c r="I47" s="18"/>
      <c r="J47" s="22"/>
      <c r="K47" s="22"/>
      <c r="L47" s="22"/>
      <c r="M47" s="22"/>
      <c r="N47" s="23"/>
    </row>
    <row r="48" spans="2:14">
      <c r="B48" s="20" t="s">
        <v>92</v>
      </c>
      <c r="C48" s="21" t="s">
        <v>93</v>
      </c>
      <c r="E48" s="18"/>
      <c r="F48" s="18"/>
      <c r="G48" s="18"/>
      <c r="H48" s="18"/>
      <c r="I48" s="18"/>
      <c r="J48" s="22"/>
      <c r="K48" s="22"/>
      <c r="L48" s="22"/>
      <c r="M48" s="22"/>
      <c r="N48" s="23"/>
    </row>
    <row r="49" spans="2:14">
      <c r="B49" s="20" t="s">
        <v>94</v>
      </c>
      <c r="C49" s="21" t="s">
        <v>95</v>
      </c>
      <c r="E49" s="18"/>
      <c r="F49" s="18"/>
      <c r="G49" s="18"/>
      <c r="H49" s="18"/>
      <c r="I49" s="18"/>
      <c r="J49" s="22"/>
      <c r="K49" s="22"/>
      <c r="L49" s="22"/>
      <c r="M49" s="22"/>
      <c r="N49" s="23"/>
    </row>
    <row r="50" spans="2:14">
      <c r="B50" s="24"/>
      <c r="C50" s="7"/>
      <c r="D50" s="7"/>
      <c r="E50" s="7"/>
      <c r="F50" s="7"/>
      <c r="G50" s="7"/>
      <c r="H50" s="7"/>
      <c r="I50" s="7"/>
      <c r="J50" s="6"/>
      <c r="K50" s="6"/>
      <c r="L50" s="6"/>
      <c r="M50" s="6"/>
      <c r="N50" s="17"/>
    </row>
    <row r="51" spans="2:14">
      <c r="B51" s="428" t="s">
        <v>96</v>
      </c>
      <c r="C51" s="429"/>
      <c r="D51" s="429"/>
      <c r="E51" s="429"/>
      <c r="F51" s="429"/>
      <c r="G51" s="429"/>
      <c r="H51" s="429"/>
      <c r="I51" s="429"/>
      <c r="J51" s="429"/>
      <c r="K51" s="429"/>
      <c r="L51" s="429"/>
      <c r="M51" s="429"/>
      <c r="N51" s="430"/>
    </row>
    <row r="52" spans="2:14">
      <c r="B52" s="425" t="s">
        <v>97</v>
      </c>
      <c r="C52" s="426"/>
      <c r="D52" s="426"/>
      <c r="E52" s="426"/>
      <c r="F52" s="426"/>
      <c r="G52" s="426"/>
      <c r="H52" s="426"/>
      <c r="I52" s="426"/>
      <c r="J52" s="426"/>
      <c r="K52" s="426"/>
      <c r="L52" s="426"/>
      <c r="M52" s="426"/>
      <c r="N52" s="427"/>
    </row>
    <row r="53" spans="2:14">
      <c r="B53" s="415"/>
      <c r="C53" s="416"/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7"/>
    </row>
    <row r="54" spans="2:14" ht="15" thickBot="1">
      <c r="B54" s="418"/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20"/>
    </row>
    <row r="55" spans="2:14"/>
  </sheetData>
  <sheetProtection sheet="1" scenarios="1" selectLockedCells="1"/>
  <mergeCells count="190">
    <mergeCell ref="M21:N21"/>
    <mergeCell ref="M22:N22"/>
    <mergeCell ref="M23:N23"/>
    <mergeCell ref="M24:N24"/>
    <mergeCell ref="M25:N25"/>
    <mergeCell ref="M26:N26"/>
    <mergeCell ref="M15:N15"/>
    <mergeCell ref="M16:N16"/>
    <mergeCell ref="M17:N17"/>
    <mergeCell ref="M18:N18"/>
    <mergeCell ref="M19:N19"/>
    <mergeCell ref="M20:N20"/>
    <mergeCell ref="C39:D39"/>
    <mergeCell ref="B51:N51"/>
    <mergeCell ref="E45:G45"/>
    <mergeCell ref="I45:K45"/>
    <mergeCell ref="M9:N9"/>
    <mergeCell ref="M10:N10"/>
    <mergeCell ref="M11:N11"/>
    <mergeCell ref="M12:N12"/>
    <mergeCell ref="M13:N13"/>
    <mergeCell ref="M14:N14"/>
    <mergeCell ref="B28:N28"/>
    <mergeCell ref="C30:D30"/>
    <mergeCell ref="C31:D31"/>
    <mergeCell ref="C32:D32"/>
    <mergeCell ref="C33:D33"/>
    <mergeCell ref="C34:D34"/>
    <mergeCell ref="G26:H26"/>
    <mergeCell ref="I26:J26"/>
    <mergeCell ref="C25:D25"/>
    <mergeCell ref="C26:D26"/>
    <mergeCell ref="E23:F23"/>
    <mergeCell ref="G23:H23"/>
    <mergeCell ref="I23:J23"/>
    <mergeCell ref="E24:F24"/>
    <mergeCell ref="B53:N53"/>
    <mergeCell ref="B54:N54"/>
    <mergeCell ref="G2:I2"/>
    <mergeCell ref="J2:N2"/>
    <mergeCell ref="G3:I3"/>
    <mergeCell ref="B41:N41"/>
    <mergeCell ref="B42:N42"/>
    <mergeCell ref="E44:G44"/>
    <mergeCell ref="I44:K44"/>
    <mergeCell ref="C35:D35"/>
    <mergeCell ref="C36:D36"/>
    <mergeCell ref="C37:D37"/>
    <mergeCell ref="C38:D38"/>
    <mergeCell ref="B29:N29"/>
    <mergeCell ref="J3:N3"/>
    <mergeCell ref="C10:D10"/>
    <mergeCell ref="C12:D12"/>
    <mergeCell ref="C11:D11"/>
    <mergeCell ref="B52:N52"/>
    <mergeCell ref="B27:N27"/>
    <mergeCell ref="E25:F25"/>
    <mergeCell ref="G25:H25"/>
    <mergeCell ref="I25:J25"/>
    <mergeCell ref="E26:F26"/>
    <mergeCell ref="G24:H24"/>
    <mergeCell ref="I24:J24"/>
    <mergeCell ref="C23:D23"/>
    <mergeCell ref="C24:D24"/>
    <mergeCell ref="E21:F21"/>
    <mergeCell ref="G21:H21"/>
    <mergeCell ref="I21:J21"/>
    <mergeCell ref="E22:F22"/>
    <mergeCell ref="G22:H22"/>
    <mergeCell ref="I22:J22"/>
    <mergeCell ref="C21:D21"/>
    <mergeCell ref="C22:D22"/>
    <mergeCell ref="E19:F19"/>
    <mergeCell ref="G19:H19"/>
    <mergeCell ref="I19:J19"/>
    <mergeCell ref="E20:F20"/>
    <mergeCell ref="G20:H20"/>
    <mergeCell ref="I20:J20"/>
    <mergeCell ref="C19:D19"/>
    <mergeCell ref="C20:D20"/>
    <mergeCell ref="E17:F17"/>
    <mergeCell ref="G17:H17"/>
    <mergeCell ref="I17:J17"/>
    <mergeCell ref="E18:F18"/>
    <mergeCell ref="G18:H18"/>
    <mergeCell ref="I18:J18"/>
    <mergeCell ref="C17:D17"/>
    <mergeCell ref="C18:D18"/>
    <mergeCell ref="E15:F15"/>
    <mergeCell ref="G15:H15"/>
    <mergeCell ref="I15:J15"/>
    <mergeCell ref="E16:F16"/>
    <mergeCell ref="G16:H16"/>
    <mergeCell ref="I16:J16"/>
    <mergeCell ref="C15:D15"/>
    <mergeCell ref="C16:D16"/>
    <mergeCell ref="E13:F13"/>
    <mergeCell ref="G13:H13"/>
    <mergeCell ref="I13:J13"/>
    <mergeCell ref="E14:F14"/>
    <mergeCell ref="G14:H14"/>
    <mergeCell ref="I14:J14"/>
    <mergeCell ref="C13:D13"/>
    <mergeCell ref="C14:D14"/>
    <mergeCell ref="E11:F11"/>
    <mergeCell ref="G11:H11"/>
    <mergeCell ref="I11:J11"/>
    <mergeCell ref="E12:F12"/>
    <mergeCell ref="G12:H12"/>
    <mergeCell ref="I12:J12"/>
    <mergeCell ref="E10:F10"/>
    <mergeCell ref="G10:H10"/>
    <mergeCell ref="I10:J10"/>
    <mergeCell ref="C9:D9"/>
    <mergeCell ref="E9:F9"/>
    <mergeCell ref="G9:H9"/>
    <mergeCell ref="I9:J9"/>
    <mergeCell ref="B8:D8"/>
    <mergeCell ref="E8:F8"/>
    <mergeCell ref="G8:H8"/>
    <mergeCell ref="I8:J8"/>
    <mergeCell ref="K8:L8"/>
    <mergeCell ref="M8:N8"/>
    <mergeCell ref="B5:N5"/>
    <mergeCell ref="B6:N6"/>
    <mergeCell ref="E7:F7"/>
    <mergeCell ref="G7:H7"/>
    <mergeCell ref="I7:J7"/>
    <mergeCell ref="K7:L7"/>
    <mergeCell ref="M7:N7"/>
    <mergeCell ref="B2:D2"/>
    <mergeCell ref="E2:F2"/>
    <mergeCell ref="B3:D3"/>
    <mergeCell ref="E3:F3"/>
    <mergeCell ref="E39:F3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K37:L37"/>
    <mergeCell ref="K38:L38"/>
    <mergeCell ref="K39:L3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C40:D40"/>
    <mergeCell ref="E40:F40"/>
    <mergeCell ref="G40:H40"/>
    <mergeCell ref="I40:J40"/>
    <mergeCell ref="K40:L40"/>
    <mergeCell ref="M40:N40"/>
    <mergeCell ref="M39:N39"/>
    <mergeCell ref="M30:N30"/>
    <mergeCell ref="M31:N31"/>
    <mergeCell ref="M32:N32"/>
    <mergeCell ref="M33:N33"/>
    <mergeCell ref="M34:N34"/>
    <mergeCell ref="M35:N35"/>
    <mergeCell ref="M36:N36"/>
    <mergeCell ref="M37:N37"/>
    <mergeCell ref="M38:N38"/>
    <mergeCell ref="I39:J39"/>
    <mergeCell ref="K30:L30"/>
    <mergeCell ref="K31:L31"/>
    <mergeCell ref="K32:L32"/>
    <mergeCell ref="K33:L33"/>
    <mergeCell ref="K34:L34"/>
    <mergeCell ref="K35:L35"/>
    <mergeCell ref="K36:L36"/>
  </mergeCells>
  <phoneticPr fontId="19" type="noConversion"/>
  <dataValidations xWindow="178" yWindow="527" count="4">
    <dataValidation allowBlank="1" showInputMessage="1" showErrorMessage="1" prompt=" For proprietary components /details _x000a_ For all other components/ details" sqref="C9:D9" xr:uid="{126D6C9C-400F-47D1-B121-4C5BC4A4F312}"/>
    <dataValidation allowBlank="1" showInputMessage="1" showErrorMessage="1" prompt="Full dimensional layout_x000a_(Per SVDO requirements)_x000a_" sqref="C17:D17" xr:uid="{79E9FCAE-D01F-4D22-94B1-27208E230E72}"/>
    <dataValidation type="list" allowBlank="1" showInputMessage="1" showErrorMessage="1" sqref="L9:L26 E30:E40 G30:G40 I30:I40 K30:K40 M30:M40" xr:uid="{D029FB75-F29B-4A1E-9241-1C4F3A145518}">
      <formula1>"Select option, Yes, No"</formula1>
    </dataValidation>
    <dataValidation allowBlank="1" showInputMessage="1" showErrorMessage="1" promptTitle="IMDS" prompt="(Cover sheet)" sqref="C35:D35" xr:uid="{C1DA1944-6A9E-4535-986A-D84B501600F6}"/>
  </dataValidations>
  <pageMargins left="0.23622047244094491" right="0.23622047244094491" top="0.74803149606299213" bottom="0.74803149606299213" header="0.31496062992125984" footer="0.31496062992125984"/>
  <pageSetup scale="61" fitToHeight="0" orientation="portrait" r:id="rId1"/>
  <headerFooter>
    <oddFooter>Página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4666A8C-1B1C-4B24-80D6-30D60309D03C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E8:N8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74894-85A9-44B0-9C35-68738CC24E29}">
  <sheetPr codeName="Hoja36">
    <tabColor rgb="FF002060"/>
    <pageSetUpPr fitToPage="1"/>
  </sheetPr>
  <dimension ref="A1:U80"/>
  <sheetViews>
    <sheetView showGridLines="0" topLeftCell="A7" zoomScaleNormal="100" zoomScaleSheetLayoutView="115" workbookViewId="0">
      <selection activeCell="H65" sqref="H65:O65"/>
    </sheetView>
  </sheetViews>
  <sheetFormatPr defaultColWidth="0" defaultRowHeight="12.5" zeroHeight="1"/>
  <cols>
    <col min="1" max="1" width="4.1796875" style="38" customWidth="1"/>
    <col min="2" max="2" width="1.54296875" style="38" customWidth="1"/>
    <col min="3" max="5" width="6.54296875" style="40" customWidth="1"/>
    <col min="6" max="7" width="5.54296875" style="40" customWidth="1"/>
    <col min="8" max="11" width="5.1796875" style="40" customWidth="1"/>
    <col min="12" max="12" width="4.1796875" style="40" customWidth="1"/>
    <col min="13" max="13" width="5" style="40" customWidth="1"/>
    <col min="14" max="14" width="5.1796875" style="40" customWidth="1"/>
    <col min="15" max="15" width="6.81640625" style="40" customWidth="1"/>
    <col min="16" max="18" width="5.1796875" style="40" customWidth="1"/>
    <col min="19" max="19" width="7.81640625" style="40" customWidth="1"/>
    <col min="20" max="20" width="1.54296875" style="38" customWidth="1"/>
    <col min="21" max="21" width="4.1796875" style="38" customWidth="1"/>
    <col min="22" max="16384" width="8.81640625" style="38" hidden="1"/>
  </cols>
  <sheetData>
    <row r="1" spans="2:20" ht="43.5" customHeight="1">
      <c r="B1" s="315"/>
      <c r="C1" s="697" t="s">
        <v>682</v>
      </c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  <c r="R1" s="697"/>
      <c r="S1" s="697"/>
    </row>
    <row r="2" spans="2:20" ht="6" customHeight="1">
      <c r="B2" s="316"/>
      <c r="C2" s="39"/>
      <c r="T2" s="317"/>
    </row>
    <row r="3" spans="2:20" ht="13">
      <c r="B3" s="316"/>
      <c r="C3" s="39" t="s">
        <v>26</v>
      </c>
      <c r="E3" s="698">
        <f>Intro!D6</f>
        <v>0</v>
      </c>
      <c r="F3" s="698"/>
      <c r="G3" s="698"/>
      <c r="H3" s="698"/>
      <c r="I3" s="698"/>
      <c r="J3" s="698"/>
      <c r="K3" s="698"/>
      <c r="L3" s="39" t="s">
        <v>683</v>
      </c>
      <c r="O3" s="698">
        <f>Intro!D7</f>
        <v>0</v>
      </c>
      <c r="P3" s="698"/>
      <c r="Q3" s="698"/>
      <c r="R3" s="698"/>
      <c r="S3" s="698"/>
      <c r="T3" s="318"/>
    </row>
    <row r="4" spans="2:20" ht="6" customHeight="1">
      <c r="B4" s="316"/>
      <c r="T4" s="318"/>
    </row>
    <row r="5" spans="2:20" ht="13">
      <c r="B5" s="316"/>
      <c r="C5" s="39" t="s">
        <v>684</v>
      </c>
      <c r="G5" s="698">
        <f>Intro!D7</f>
        <v>0</v>
      </c>
      <c r="H5" s="698"/>
      <c r="I5" s="698"/>
      <c r="J5" s="698"/>
      <c r="K5" s="698"/>
      <c r="L5" s="39" t="s">
        <v>685</v>
      </c>
      <c r="O5" s="699"/>
      <c r="P5" s="699"/>
      <c r="Q5" s="699"/>
      <c r="R5" s="699"/>
      <c r="S5" s="699"/>
      <c r="T5" s="318"/>
    </row>
    <row r="6" spans="2:20" ht="6" customHeight="1">
      <c r="B6" s="316"/>
      <c r="D6" s="319"/>
      <c r="E6" s="319"/>
      <c r="T6" s="318"/>
    </row>
    <row r="7" spans="2:20" ht="13">
      <c r="B7" s="316"/>
      <c r="C7" s="39" t="s">
        <v>686</v>
      </c>
      <c r="D7" s="39"/>
      <c r="E7" s="39"/>
      <c r="G7" s="698">
        <f>Intro!D8</f>
        <v>0</v>
      </c>
      <c r="H7" s="698"/>
      <c r="I7" s="698"/>
      <c r="J7" s="698"/>
      <c r="K7" s="698"/>
      <c r="L7" s="698"/>
      <c r="M7" s="698"/>
      <c r="N7" s="698"/>
      <c r="O7" s="108" t="s">
        <v>687</v>
      </c>
      <c r="P7" s="701">
        <f>Intro!D9</f>
        <v>0</v>
      </c>
      <c r="Q7" s="701"/>
      <c r="T7" s="318"/>
    </row>
    <row r="8" spans="2:20" ht="5.25" customHeight="1">
      <c r="B8" s="316"/>
      <c r="T8" s="318"/>
    </row>
    <row r="9" spans="2:20" ht="13">
      <c r="B9" s="316"/>
      <c r="C9" s="39" t="s">
        <v>688</v>
      </c>
      <c r="H9" s="698"/>
      <c r="I9" s="698"/>
      <c r="J9" s="698"/>
      <c r="K9" s="698"/>
      <c r="L9" s="698"/>
      <c r="M9" s="698"/>
      <c r="N9" s="698"/>
      <c r="O9" s="108" t="s">
        <v>687</v>
      </c>
      <c r="P9" s="698"/>
      <c r="Q9" s="698"/>
      <c r="T9" s="318"/>
    </row>
    <row r="10" spans="2:20" ht="6" customHeight="1">
      <c r="B10" s="316"/>
      <c r="T10" s="318"/>
    </row>
    <row r="11" spans="2:20" ht="13">
      <c r="B11" s="316"/>
      <c r="C11" s="39" t="s">
        <v>689</v>
      </c>
      <c r="D11" s="319"/>
      <c r="E11" s="319"/>
      <c r="H11" s="39"/>
      <c r="L11" s="39" t="s">
        <v>690</v>
      </c>
      <c r="O11" s="703"/>
      <c r="P11" s="703"/>
      <c r="Q11" s="704" t="s">
        <v>691</v>
      </c>
      <c r="R11" s="704"/>
      <c r="S11" s="44"/>
      <c r="T11" s="318"/>
    </row>
    <row r="12" spans="2:20" ht="6" customHeight="1">
      <c r="B12" s="316"/>
      <c r="T12" s="318"/>
    </row>
    <row r="13" spans="2:20" ht="13">
      <c r="B13" s="316"/>
      <c r="C13" s="39" t="s">
        <v>692</v>
      </c>
      <c r="F13" s="703"/>
      <c r="G13" s="703"/>
      <c r="H13" s="703"/>
      <c r="I13" s="39" t="s">
        <v>693</v>
      </c>
      <c r="N13" s="703"/>
      <c r="O13" s="703"/>
      <c r="P13" s="703"/>
      <c r="Q13" s="108" t="s">
        <v>687</v>
      </c>
      <c r="R13" s="703"/>
      <c r="S13" s="703"/>
      <c r="T13" s="318"/>
    </row>
    <row r="14" spans="2:20" ht="6" customHeight="1">
      <c r="B14" s="316"/>
      <c r="T14" s="318"/>
    </row>
    <row r="15" spans="2:20">
      <c r="B15" s="316"/>
      <c r="C15" s="320" t="s">
        <v>694</v>
      </c>
      <c r="K15" s="320" t="s">
        <v>695</v>
      </c>
      <c r="T15" s="318"/>
    </row>
    <row r="16" spans="2:20" ht="6" customHeight="1">
      <c r="B16" s="316"/>
      <c r="T16" s="318"/>
    </row>
    <row r="17" spans="2:20" ht="15" customHeight="1">
      <c r="B17" s="316"/>
      <c r="C17" s="702">
        <f>Intro!D13</f>
        <v>0</v>
      </c>
      <c r="D17" s="702"/>
      <c r="E17" s="702"/>
      <c r="F17" s="702"/>
      <c r="G17" s="702"/>
      <c r="H17" s="702"/>
      <c r="I17" s="700">
        <f>Intro!D14</f>
        <v>0</v>
      </c>
      <c r="J17" s="700"/>
      <c r="K17" s="321"/>
      <c r="L17" s="702">
        <f>Intro!D24</f>
        <v>0</v>
      </c>
      <c r="M17" s="702"/>
      <c r="N17" s="702"/>
      <c r="O17" s="702"/>
      <c r="P17" s="702"/>
      <c r="Q17" s="702"/>
      <c r="R17" s="700">
        <f>Intro!D25</f>
        <v>0</v>
      </c>
      <c r="S17" s="700"/>
      <c r="T17" s="318"/>
    </row>
    <row r="18" spans="2:20" ht="10.5" customHeight="1">
      <c r="B18" s="316"/>
      <c r="C18" s="39" t="s">
        <v>696</v>
      </c>
      <c r="H18" s="39"/>
      <c r="L18" s="39" t="s">
        <v>697</v>
      </c>
      <c r="T18" s="318"/>
    </row>
    <row r="19" spans="2:20" ht="6" customHeight="1">
      <c r="B19" s="316"/>
      <c r="T19" s="318"/>
    </row>
    <row r="20" spans="2:20">
      <c r="B20" s="316"/>
      <c r="C20" s="708">
        <f>Intro!D15</f>
        <v>0</v>
      </c>
      <c r="D20" s="708"/>
      <c r="E20" s="708"/>
      <c r="F20" s="708"/>
      <c r="G20" s="708"/>
      <c r="H20" s="708"/>
      <c r="I20" s="708"/>
      <c r="J20" s="708"/>
      <c r="L20" s="705"/>
      <c r="M20" s="705"/>
      <c r="N20" s="705"/>
      <c r="O20" s="705"/>
      <c r="P20" s="705"/>
      <c r="Q20" s="705"/>
      <c r="R20" s="705"/>
      <c r="S20" s="705"/>
      <c r="T20" s="318"/>
    </row>
    <row r="21" spans="2:20" ht="10.5" customHeight="1">
      <c r="B21" s="316"/>
      <c r="C21" s="39" t="s">
        <v>698</v>
      </c>
      <c r="L21" s="39" t="s">
        <v>699</v>
      </c>
      <c r="T21" s="318"/>
    </row>
    <row r="22" spans="2:20" ht="6" customHeight="1">
      <c r="B22" s="316"/>
      <c r="T22" s="318"/>
    </row>
    <row r="23" spans="2:20">
      <c r="B23" s="316"/>
      <c r="C23" s="708">
        <f>Intro!D16</f>
        <v>0</v>
      </c>
      <c r="D23" s="708"/>
      <c r="E23" s="708"/>
      <c r="F23" s="708">
        <f>Intro!D17</f>
        <v>0</v>
      </c>
      <c r="G23" s="708"/>
      <c r="H23" s="322">
        <f>Intro!D18</f>
        <v>0</v>
      </c>
      <c r="I23" s="322"/>
      <c r="J23" s="323">
        <f>Intro!D20</f>
        <v>0</v>
      </c>
      <c r="K23" s="39"/>
      <c r="L23" s="708">
        <f>Intro!D26</f>
        <v>0</v>
      </c>
      <c r="M23" s="708"/>
      <c r="N23" s="708"/>
      <c r="O23" s="708"/>
      <c r="P23" s="708"/>
      <c r="Q23" s="708"/>
      <c r="R23" s="708"/>
      <c r="S23" s="708"/>
      <c r="T23" s="318"/>
    </row>
    <row r="24" spans="2:20">
      <c r="B24" s="316"/>
      <c r="C24" s="710" t="s">
        <v>700</v>
      </c>
      <c r="D24" s="710"/>
      <c r="E24" s="710"/>
      <c r="F24" s="710" t="s">
        <v>701</v>
      </c>
      <c r="G24" s="710"/>
      <c r="H24" s="710" t="s">
        <v>702</v>
      </c>
      <c r="I24" s="710"/>
      <c r="J24" s="324" t="s">
        <v>703</v>
      </c>
      <c r="L24" s="39" t="s">
        <v>704</v>
      </c>
      <c r="T24" s="318"/>
    </row>
    <row r="25" spans="2:20" ht="6" customHeight="1">
      <c r="B25" s="316"/>
      <c r="T25" s="318"/>
    </row>
    <row r="26" spans="2:20">
      <c r="B26" s="316"/>
      <c r="C26" s="320" t="s">
        <v>705</v>
      </c>
      <c r="D26" s="39"/>
      <c r="E26" s="39"/>
      <c r="T26" s="318"/>
    </row>
    <row r="27" spans="2:20" ht="6" customHeight="1">
      <c r="B27" s="316"/>
      <c r="C27" s="39"/>
      <c r="D27" s="39"/>
      <c r="E27" s="39"/>
      <c r="T27" s="318"/>
    </row>
    <row r="28" spans="2:20">
      <c r="B28" s="316"/>
      <c r="C28" s="39" t="s">
        <v>706</v>
      </c>
      <c r="D28" s="39"/>
      <c r="E28" s="39"/>
      <c r="T28" s="318"/>
    </row>
    <row r="29" spans="2:20" ht="6" customHeight="1">
      <c r="B29" s="316"/>
      <c r="C29" s="39"/>
      <c r="D29" s="39"/>
      <c r="E29" s="39"/>
      <c r="T29" s="318"/>
    </row>
    <row r="30" spans="2:20" ht="13">
      <c r="B30" s="316"/>
      <c r="C30" s="39"/>
      <c r="D30" s="39"/>
      <c r="E30" s="39" t="s">
        <v>707</v>
      </c>
      <c r="L30" s="703"/>
      <c r="M30" s="703"/>
      <c r="N30" s="703"/>
      <c r="O30" s="703"/>
      <c r="P30" s="703"/>
      <c r="Q30" s="703"/>
      <c r="R30" s="703"/>
      <c r="S30" s="703"/>
      <c r="T30" s="318"/>
    </row>
    <row r="31" spans="2:20" ht="13">
      <c r="B31" s="316"/>
      <c r="C31" s="39"/>
      <c r="D31" s="39"/>
      <c r="E31" s="39"/>
      <c r="L31" s="706"/>
      <c r="M31" s="706"/>
      <c r="N31" s="706"/>
      <c r="O31" s="706"/>
      <c r="P31" s="706"/>
      <c r="Q31" s="706"/>
      <c r="R31" s="706"/>
      <c r="S31" s="706"/>
      <c r="T31" s="318"/>
    </row>
    <row r="32" spans="2:20" ht="6" customHeight="1">
      <c r="B32" s="316"/>
      <c r="C32" s="39"/>
      <c r="D32" s="39"/>
      <c r="E32" s="39"/>
      <c r="T32" s="318"/>
    </row>
    <row r="33" spans="2:20">
      <c r="B33" s="316"/>
      <c r="C33" s="39" t="s">
        <v>708</v>
      </c>
      <c r="T33" s="318"/>
    </row>
    <row r="34" spans="2:20" ht="6" customHeight="1">
      <c r="B34" s="316"/>
      <c r="T34" s="318"/>
    </row>
    <row r="35" spans="2:20">
      <c r="B35" s="316"/>
      <c r="C35" s="320" t="s">
        <v>709</v>
      </c>
      <c r="T35" s="318"/>
    </row>
    <row r="36" spans="2:20">
      <c r="B36" s="316"/>
      <c r="D36" s="39" t="s">
        <v>710</v>
      </c>
      <c r="N36" s="39" t="s">
        <v>711</v>
      </c>
      <c r="T36" s="318"/>
    </row>
    <row r="37" spans="2:20">
      <c r="B37" s="316"/>
      <c r="D37" s="39" t="s">
        <v>712</v>
      </c>
      <c r="N37" s="39" t="s">
        <v>713</v>
      </c>
      <c r="T37" s="318"/>
    </row>
    <row r="38" spans="2:20">
      <c r="B38" s="316"/>
      <c r="D38" s="39" t="s">
        <v>714</v>
      </c>
      <c r="N38" s="39" t="s">
        <v>715</v>
      </c>
      <c r="T38" s="318"/>
    </row>
    <row r="39" spans="2:20">
      <c r="B39" s="316"/>
      <c r="D39" s="39" t="s">
        <v>716</v>
      </c>
      <c r="N39" s="39" t="s">
        <v>717</v>
      </c>
      <c r="T39" s="318"/>
    </row>
    <row r="40" spans="2:20">
      <c r="B40" s="316"/>
      <c r="D40" s="39" t="s">
        <v>718</v>
      </c>
      <c r="N40" s="39" t="s">
        <v>719</v>
      </c>
      <c r="T40" s="318"/>
    </row>
    <row r="41" spans="2:20" ht="13">
      <c r="B41" s="316"/>
      <c r="N41" s="703"/>
      <c r="O41" s="703"/>
      <c r="P41" s="703"/>
      <c r="Q41" s="703"/>
      <c r="R41" s="703"/>
      <c r="S41" s="703"/>
      <c r="T41" s="318"/>
    </row>
    <row r="42" spans="2:20">
      <c r="B42" s="316"/>
      <c r="C42" s="320" t="s">
        <v>720</v>
      </c>
      <c r="T42" s="318"/>
    </row>
    <row r="43" spans="2:20">
      <c r="B43" s="316"/>
      <c r="D43" s="39" t="s">
        <v>721</v>
      </c>
      <c r="T43" s="318"/>
    </row>
    <row r="44" spans="2:20">
      <c r="B44" s="316"/>
      <c r="D44" s="39" t="s">
        <v>722</v>
      </c>
      <c r="T44" s="318"/>
    </row>
    <row r="45" spans="2:20">
      <c r="B45" s="316"/>
      <c r="D45" s="39" t="s">
        <v>723</v>
      </c>
      <c r="T45" s="318"/>
    </row>
    <row r="46" spans="2:20">
      <c r="B46" s="316"/>
      <c r="D46" s="39" t="s">
        <v>724</v>
      </c>
      <c r="T46" s="318"/>
    </row>
    <row r="47" spans="2:20">
      <c r="B47" s="316"/>
      <c r="D47" s="39" t="s">
        <v>725</v>
      </c>
      <c r="T47" s="318"/>
    </row>
    <row r="48" spans="2:20" ht="6" customHeight="1">
      <c r="B48" s="316"/>
      <c r="T48" s="318"/>
    </row>
    <row r="49" spans="2:20">
      <c r="B49" s="316"/>
      <c r="C49" s="320" t="s">
        <v>726</v>
      </c>
      <c r="T49" s="318"/>
    </row>
    <row r="50" spans="2:20">
      <c r="B50" s="316"/>
      <c r="C50" s="39" t="s">
        <v>727</v>
      </c>
      <c r="E50" s="39"/>
      <c r="I50" s="39"/>
      <c r="J50" s="39"/>
      <c r="M50" s="39"/>
      <c r="P50" s="39"/>
      <c r="T50" s="318"/>
    </row>
    <row r="51" spans="2:20">
      <c r="B51" s="316"/>
      <c r="C51" s="39" t="s">
        <v>728</v>
      </c>
      <c r="L51" s="39"/>
      <c r="M51" s="39" t="s">
        <v>729</v>
      </c>
      <c r="N51" s="39"/>
      <c r="T51" s="318"/>
    </row>
    <row r="52" spans="2:20" ht="13">
      <c r="B52" s="316"/>
      <c r="C52" s="39" t="s">
        <v>730</v>
      </c>
      <c r="H52" s="703"/>
      <c r="I52" s="703"/>
      <c r="J52" s="703"/>
      <c r="K52" s="703"/>
      <c r="L52" s="703"/>
      <c r="N52" s="39"/>
      <c r="O52" s="39"/>
      <c r="T52" s="318"/>
    </row>
    <row r="53" spans="2:20" ht="6" customHeight="1">
      <c r="B53" s="316"/>
      <c r="T53" s="318"/>
    </row>
    <row r="54" spans="2:20">
      <c r="B54" s="316"/>
      <c r="C54" s="320" t="s">
        <v>731</v>
      </c>
      <c r="T54" s="318"/>
    </row>
    <row r="55" spans="2:20" ht="11.25" customHeight="1">
      <c r="B55" s="316"/>
      <c r="C55" s="712" t="s">
        <v>732</v>
      </c>
      <c r="D55" s="712"/>
      <c r="E55" s="712"/>
      <c r="F55" s="712"/>
      <c r="G55" s="712"/>
      <c r="H55" s="712"/>
      <c r="I55" s="712"/>
      <c r="J55" s="712"/>
      <c r="K55" s="712"/>
      <c r="L55" s="712"/>
      <c r="M55" s="712"/>
      <c r="N55" s="712"/>
      <c r="O55" s="712"/>
      <c r="P55" s="712"/>
      <c r="Q55" s="712"/>
      <c r="R55" s="712"/>
      <c r="S55" s="712"/>
      <c r="T55" s="318"/>
    </row>
    <row r="56" spans="2:20" ht="11.25" customHeight="1">
      <c r="B56" s="316"/>
      <c r="C56" s="712"/>
      <c r="D56" s="712"/>
      <c r="E56" s="712"/>
      <c r="F56" s="712"/>
      <c r="G56" s="712"/>
      <c r="H56" s="712"/>
      <c r="I56" s="712"/>
      <c r="J56" s="712"/>
      <c r="K56" s="712"/>
      <c r="L56" s="712"/>
      <c r="M56" s="712"/>
      <c r="N56" s="712"/>
      <c r="O56" s="712"/>
      <c r="P56" s="712"/>
      <c r="Q56" s="712"/>
      <c r="R56" s="712"/>
      <c r="S56" s="712"/>
      <c r="T56" s="318"/>
    </row>
    <row r="57" spans="2:20" ht="11.25" customHeight="1">
      <c r="B57" s="316"/>
      <c r="C57" s="712"/>
      <c r="D57" s="712"/>
      <c r="E57" s="712"/>
      <c r="F57" s="712"/>
      <c r="G57" s="712"/>
      <c r="H57" s="712"/>
      <c r="I57" s="712"/>
      <c r="J57" s="712"/>
      <c r="K57" s="712"/>
      <c r="L57" s="712"/>
      <c r="M57" s="712"/>
      <c r="N57" s="712"/>
      <c r="O57" s="712"/>
      <c r="P57" s="712"/>
      <c r="Q57" s="712"/>
      <c r="R57" s="712"/>
      <c r="S57" s="712"/>
      <c r="T57" s="318"/>
    </row>
    <row r="58" spans="2:20" ht="11.25" customHeight="1">
      <c r="B58" s="316"/>
      <c r="C58" s="712"/>
      <c r="D58" s="712"/>
      <c r="E58" s="712"/>
      <c r="F58" s="712"/>
      <c r="G58" s="712"/>
      <c r="H58" s="712"/>
      <c r="I58" s="712"/>
      <c r="J58" s="712"/>
      <c r="K58" s="712"/>
      <c r="L58" s="712"/>
      <c r="M58" s="712"/>
      <c r="N58" s="712"/>
      <c r="O58" s="712"/>
      <c r="P58" s="712"/>
      <c r="Q58" s="712"/>
      <c r="R58" s="712"/>
      <c r="S58" s="712"/>
      <c r="T58" s="318"/>
    </row>
    <row r="59" spans="2:20" ht="6" customHeight="1">
      <c r="B59" s="316"/>
      <c r="T59" s="318"/>
    </row>
    <row r="60" spans="2:20">
      <c r="B60" s="316"/>
      <c r="C60" s="39" t="s">
        <v>733</v>
      </c>
      <c r="G60" s="709"/>
      <c r="H60" s="709"/>
      <c r="I60" s="709"/>
      <c r="J60" s="709"/>
      <c r="K60" s="709"/>
      <c r="L60" s="709"/>
      <c r="M60" s="709"/>
      <c r="N60" s="709"/>
      <c r="O60" s="709"/>
      <c r="P60" s="709"/>
      <c r="Q60" s="709"/>
      <c r="R60" s="709"/>
      <c r="S60" s="709"/>
      <c r="T60" s="318"/>
    </row>
    <row r="61" spans="2:20" ht="13">
      <c r="B61" s="316"/>
      <c r="C61" s="39"/>
      <c r="G61" s="706"/>
      <c r="H61" s="706"/>
      <c r="I61" s="706"/>
      <c r="J61" s="706"/>
      <c r="K61" s="706"/>
      <c r="L61" s="706"/>
      <c r="M61" s="706"/>
      <c r="N61" s="706"/>
      <c r="O61" s="706"/>
      <c r="P61" s="706"/>
      <c r="Q61" s="706"/>
      <c r="R61" s="706"/>
      <c r="S61" s="706"/>
      <c r="T61" s="318"/>
    </row>
    <row r="62" spans="2:20" ht="6" customHeight="1">
      <c r="B62" s="316"/>
      <c r="T62" s="318"/>
    </row>
    <row r="63" spans="2:20">
      <c r="B63" s="316"/>
      <c r="C63" s="39" t="s">
        <v>734</v>
      </c>
      <c r="M63" s="39"/>
      <c r="T63" s="318"/>
    </row>
    <row r="64" spans="2:20" ht="6" customHeight="1">
      <c r="B64" s="316"/>
      <c r="T64" s="318"/>
    </row>
    <row r="65" spans="2:20" ht="54" customHeight="1">
      <c r="B65" s="316"/>
      <c r="C65" s="39" t="s">
        <v>735</v>
      </c>
      <c r="H65" s="703"/>
      <c r="I65" s="703"/>
      <c r="J65" s="703"/>
      <c r="K65" s="703"/>
      <c r="L65" s="703"/>
      <c r="M65" s="703"/>
      <c r="N65" s="703"/>
      <c r="O65" s="703"/>
      <c r="P65" s="325" t="s">
        <v>266</v>
      </c>
      <c r="Q65" s="703"/>
      <c r="R65" s="703"/>
      <c r="S65" s="703"/>
      <c r="T65" s="318"/>
    </row>
    <row r="66" spans="2:20" ht="6" customHeight="1">
      <c r="B66" s="316"/>
      <c r="T66" s="318"/>
    </row>
    <row r="67" spans="2:20">
      <c r="B67" s="316"/>
      <c r="C67" s="39" t="s">
        <v>736</v>
      </c>
      <c r="E67" s="707"/>
      <c r="F67" s="707"/>
      <c r="G67" s="707"/>
      <c r="H67" s="707"/>
      <c r="I67" s="704" t="s">
        <v>737</v>
      </c>
      <c r="J67" s="704"/>
      <c r="K67" s="708">
        <f>Intro!D19</f>
        <v>0</v>
      </c>
      <c r="L67" s="708"/>
      <c r="M67" s="708"/>
      <c r="N67" s="708"/>
      <c r="O67" s="704" t="s">
        <v>738</v>
      </c>
      <c r="P67" s="704"/>
      <c r="Q67" s="707"/>
      <c r="R67" s="707"/>
      <c r="S67" s="707"/>
      <c r="T67" s="318"/>
    </row>
    <row r="68" spans="2:20">
      <c r="B68" s="316"/>
      <c r="C68" s="39" t="s">
        <v>588</v>
      </c>
      <c r="D68" s="707"/>
      <c r="E68" s="707"/>
      <c r="F68" s="707"/>
      <c r="G68" s="707"/>
      <c r="I68" s="108" t="s">
        <v>739</v>
      </c>
      <c r="J68" s="705"/>
      <c r="K68" s="705"/>
      <c r="L68" s="705"/>
      <c r="M68" s="705"/>
      <c r="N68" s="705"/>
      <c r="O68" s="705"/>
      <c r="P68" s="705"/>
      <c r="Q68" s="705"/>
      <c r="R68" s="705"/>
      <c r="S68" s="705"/>
      <c r="T68" s="318"/>
    </row>
    <row r="69" spans="2:20" ht="6" customHeight="1">
      <c r="B69" s="326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318"/>
    </row>
    <row r="70" spans="2:20">
      <c r="B70" s="316"/>
      <c r="G70" s="710" t="s">
        <v>740</v>
      </c>
      <c r="H70" s="710"/>
      <c r="I70" s="710"/>
      <c r="J70" s="710"/>
      <c r="K70" s="710"/>
      <c r="L70" s="710"/>
      <c r="M70" s="710"/>
      <c r="N70" s="710"/>
      <c r="T70" s="318"/>
    </row>
    <row r="71" spans="2:20" ht="6" customHeight="1">
      <c r="B71" s="316"/>
      <c r="J71" s="108"/>
      <c r="T71" s="318"/>
    </row>
    <row r="72" spans="2:20" ht="13">
      <c r="B72" s="316"/>
      <c r="C72" s="39" t="s">
        <v>741</v>
      </c>
      <c r="J72" s="39"/>
      <c r="L72" s="39"/>
      <c r="M72" s="703"/>
      <c r="N72" s="703"/>
      <c r="O72" s="703"/>
      <c r="P72" s="703"/>
      <c r="Q72" s="703"/>
      <c r="R72" s="703"/>
      <c r="S72" s="703"/>
      <c r="T72" s="318"/>
    </row>
    <row r="73" spans="2:20" ht="6" customHeight="1">
      <c r="B73" s="316"/>
      <c r="C73" s="39"/>
      <c r="J73" s="39"/>
      <c r="L73" s="39"/>
      <c r="T73" s="318"/>
    </row>
    <row r="74" spans="2:20" ht="12.75" customHeight="1">
      <c r="B74" s="316"/>
      <c r="C74" s="713"/>
      <c r="D74" s="713"/>
      <c r="E74" s="713"/>
      <c r="F74" s="713"/>
      <c r="G74" s="713"/>
      <c r="H74" s="713"/>
      <c r="I74" s="713"/>
      <c r="J74" s="713"/>
      <c r="K74" s="713"/>
      <c r="L74" s="713"/>
      <c r="M74" s="713"/>
      <c r="N74" s="713"/>
      <c r="O74" s="713"/>
      <c r="P74" s="713"/>
      <c r="Q74" s="713"/>
      <c r="R74" s="713"/>
      <c r="S74" s="713"/>
      <c r="T74" s="318"/>
    </row>
    <row r="75" spans="2:20" ht="8.25" customHeight="1">
      <c r="B75" s="316"/>
      <c r="C75" s="324"/>
      <c r="D75" s="324"/>
      <c r="E75" s="324"/>
      <c r="F75" s="324"/>
      <c r="G75" s="324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  <c r="T75" s="318"/>
    </row>
    <row r="76" spans="2:20" ht="54" customHeight="1">
      <c r="B76" s="316"/>
      <c r="C76" s="714" t="s">
        <v>742</v>
      </c>
      <c r="D76" s="714"/>
      <c r="E76" s="714"/>
      <c r="F76" s="711"/>
      <c r="G76" s="711"/>
      <c r="H76" s="711"/>
      <c r="I76" s="711"/>
      <c r="J76" s="711"/>
      <c r="K76" s="711"/>
      <c r="L76" s="711"/>
      <c r="M76" s="711"/>
      <c r="N76" s="711"/>
      <c r="O76" s="711"/>
      <c r="P76" s="325" t="s">
        <v>266</v>
      </c>
      <c r="Q76" s="703"/>
      <c r="R76" s="703"/>
      <c r="S76" s="703"/>
      <c r="T76" s="318"/>
    </row>
    <row r="77" spans="2:20" ht="6" customHeight="1">
      <c r="B77" s="316"/>
      <c r="F77" s="327"/>
      <c r="T77" s="318"/>
    </row>
    <row r="78" spans="2:20" ht="13">
      <c r="B78" s="316"/>
      <c r="C78" s="39" t="s">
        <v>736</v>
      </c>
      <c r="E78" s="703"/>
      <c r="F78" s="703"/>
      <c r="G78" s="703"/>
      <c r="H78" s="703"/>
      <c r="I78" s="703"/>
      <c r="J78" s="703"/>
      <c r="K78" s="39" t="s">
        <v>743</v>
      </c>
      <c r="P78" s="709"/>
      <c r="Q78" s="709"/>
      <c r="R78" s="709"/>
      <c r="S78" s="709"/>
      <c r="T78" s="318"/>
    </row>
    <row r="79" spans="2:20" ht="6" customHeight="1">
      <c r="B79" s="326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328"/>
    </row>
    <row r="80" spans="2:20"/>
  </sheetData>
  <sheetProtection algorithmName="SHA-512" hashValue="NB5MmfW0CfVSuNTKdr2vXAJIFgbz3LtrAYKVEDZLvvodXsKtVXI2YtRajfNeDcFBc/CI8YaEyXSPLjY3JlaTSQ==" saltValue="gYJpVKzAMKI+yFFT4+/UqQ==" spinCount="100000" sheet="1" selectLockedCells="1"/>
  <mergeCells count="50">
    <mergeCell ref="P78:S78"/>
    <mergeCell ref="C23:E23"/>
    <mergeCell ref="F23:G23"/>
    <mergeCell ref="C24:E24"/>
    <mergeCell ref="F24:G24"/>
    <mergeCell ref="H24:I24"/>
    <mergeCell ref="H52:L52"/>
    <mergeCell ref="G60:S60"/>
    <mergeCell ref="F76:O76"/>
    <mergeCell ref="M72:S72"/>
    <mergeCell ref="C55:S58"/>
    <mergeCell ref="G61:S61"/>
    <mergeCell ref="G70:N70"/>
    <mergeCell ref="L23:S23"/>
    <mergeCell ref="C74:S74"/>
    <mergeCell ref="C76:E76"/>
    <mergeCell ref="L20:S20"/>
    <mergeCell ref="L30:S30"/>
    <mergeCell ref="L31:S31"/>
    <mergeCell ref="E78:J78"/>
    <mergeCell ref="D68:G68"/>
    <mergeCell ref="E67:H67"/>
    <mergeCell ref="Q67:S67"/>
    <mergeCell ref="H65:O65"/>
    <mergeCell ref="Q65:S65"/>
    <mergeCell ref="I67:J67"/>
    <mergeCell ref="K67:N67"/>
    <mergeCell ref="O67:P67"/>
    <mergeCell ref="Q76:S76"/>
    <mergeCell ref="J68:S68"/>
    <mergeCell ref="N41:S41"/>
    <mergeCell ref="C20:J20"/>
    <mergeCell ref="R17:S17"/>
    <mergeCell ref="G7:N7"/>
    <mergeCell ref="P7:Q7"/>
    <mergeCell ref="H9:N9"/>
    <mergeCell ref="C17:H17"/>
    <mergeCell ref="I17:J17"/>
    <mergeCell ref="L17:Q17"/>
    <mergeCell ref="P9:Q9"/>
    <mergeCell ref="O11:P11"/>
    <mergeCell ref="Q11:R11"/>
    <mergeCell ref="F13:H13"/>
    <mergeCell ref="N13:P13"/>
    <mergeCell ref="R13:S13"/>
    <mergeCell ref="C1:S1"/>
    <mergeCell ref="E3:K3"/>
    <mergeCell ref="O3:S3"/>
    <mergeCell ref="G5:K5"/>
    <mergeCell ref="O5:S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portrait" r:id="rId1"/>
  <headerFooter>
    <oddFooter xml:space="preserve">&amp;LRev. A&amp;CCHI-SDE45-0004&amp;RSQM Appendix E -Supplier PPAP  Format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locked="0" defaultSize="0" autoFill="0" autoLine="0" autoPict="0">
                <anchor moveWithCells="1">
                  <from>
                    <xdr:col>8</xdr:col>
                    <xdr:colOff>171450</xdr:colOff>
                    <xdr:row>50</xdr:row>
                    <xdr:rowOff>12700</xdr:rowOff>
                  </from>
                  <to>
                    <xdr:col>9</xdr:col>
                    <xdr:colOff>184150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locked="0" defaultSize="0" autoFill="0" autoLine="0" autoPict="0">
                <anchor moveWithCells="1">
                  <from>
                    <xdr:col>9</xdr:col>
                    <xdr:colOff>279400</xdr:colOff>
                    <xdr:row>50</xdr:row>
                    <xdr:rowOff>12700</xdr:rowOff>
                  </from>
                  <to>
                    <xdr:col>10</xdr:col>
                    <xdr:colOff>241300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locked="0" defaultSize="0" autoFill="0" autoLine="0" autoPict="0">
                <anchor moveWithCells="1">
                  <from>
                    <xdr:col>3</xdr:col>
                    <xdr:colOff>381000</xdr:colOff>
                    <xdr:row>49</xdr:row>
                    <xdr:rowOff>19050</xdr:rowOff>
                  </from>
                  <to>
                    <xdr:col>6</xdr:col>
                    <xdr:colOff>203200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locked="0" defaultSize="0" autoFill="0" autoLine="0" autoPict="0">
                <anchor moveWithCells="1">
                  <from>
                    <xdr:col>6</xdr:col>
                    <xdr:colOff>247650</xdr:colOff>
                    <xdr:row>49</xdr:row>
                    <xdr:rowOff>12700</xdr:rowOff>
                  </from>
                  <to>
                    <xdr:col>9</xdr:col>
                    <xdr:colOff>298450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locked="0" defaultSize="0" autoFill="0" autoLine="0" autoPict="0">
                <anchor moveWithCells="1">
                  <from>
                    <xdr:col>10</xdr:col>
                    <xdr:colOff>285750</xdr:colOff>
                    <xdr:row>49</xdr:row>
                    <xdr:rowOff>12700</xdr:rowOff>
                  </from>
                  <to>
                    <xdr:col>13</xdr:col>
                    <xdr:colOff>165100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locked="0" defaultSize="0" autoFill="0" autoLine="0" autoPict="0">
                <anchor moveWithCells="1">
                  <from>
                    <xdr:col>13</xdr:col>
                    <xdr:colOff>241300</xdr:colOff>
                    <xdr:row>49</xdr:row>
                    <xdr:rowOff>12700</xdr:rowOff>
                  </from>
                  <to>
                    <xdr:col>16</xdr:col>
                    <xdr:colOff>165100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locked="0" defaultSize="0" autoFill="0" autoLine="0" autoPict="0">
                <anchor moveWithCells="1">
                  <from>
                    <xdr:col>7</xdr:col>
                    <xdr:colOff>88900</xdr:colOff>
                    <xdr:row>9</xdr:row>
                    <xdr:rowOff>50800</xdr:rowOff>
                  </from>
                  <to>
                    <xdr:col>8</xdr:col>
                    <xdr:colOff>107950</xdr:colOff>
                    <xdr:row>10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locked="0" defaultSize="0" autoFill="0" autoLine="0" autoPict="0">
                <anchor moveWithCells="1">
                  <from>
                    <xdr:col>8</xdr:col>
                    <xdr:colOff>146050</xdr:colOff>
                    <xdr:row>9</xdr:row>
                    <xdr:rowOff>50800</xdr:rowOff>
                  </from>
                  <to>
                    <xdr:col>9</xdr:col>
                    <xdr:colOff>107950</xdr:colOff>
                    <xdr:row>10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locked="0" defaultSize="0" autoFill="0" autoLine="0" autoPict="0">
                <anchor moveWithCells="1">
                  <from>
                    <xdr:col>12</xdr:col>
                    <xdr:colOff>107950</xdr:colOff>
                    <xdr:row>27</xdr:row>
                    <xdr:rowOff>0</xdr:rowOff>
                  </from>
                  <to>
                    <xdr:col>13</xdr:col>
                    <xdr:colOff>127000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locked="0" defaultSize="0" autoFill="0" autoLine="0" autoPict="0">
                <anchor moveWithCells="1">
                  <from>
                    <xdr:col>13</xdr:col>
                    <xdr:colOff>146050</xdr:colOff>
                    <xdr:row>27</xdr:row>
                    <xdr:rowOff>0</xdr:rowOff>
                  </from>
                  <to>
                    <xdr:col>14</xdr:col>
                    <xdr:colOff>107950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locked="0" defaultSize="0" autoFill="0" autoLine="0" autoPict="0">
                <anchor moveWithCells="1">
                  <from>
                    <xdr:col>11</xdr:col>
                    <xdr:colOff>88900</xdr:colOff>
                    <xdr:row>32</xdr:row>
                    <xdr:rowOff>31750</xdr:rowOff>
                  </from>
                  <to>
                    <xdr:col>12</xdr:col>
                    <xdr:colOff>184150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locked="0" defaultSize="0" autoFill="0" autoLine="0" autoPict="0">
                <anchor moveWithCells="1">
                  <from>
                    <xdr:col>12</xdr:col>
                    <xdr:colOff>146050</xdr:colOff>
                    <xdr:row>32</xdr:row>
                    <xdr:rowOff>31750</xdr:rowOff>
                  </from>
                  <to>
                    <xdr:col>13</xdr:col>
                    <xdr:colOff>146050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locked="0" defaultSize="0" autoFill="0" autoLine="0" autoPict="0">
                <anchor moveWithCells="1">
                  <from>
                    <xdr:col>5</xdr:col>
                    <xdr:colOff>165100</xdr:colOff>
                    <xdr:row>71</xdr:row>
                    <xdr:rowOff>0</xdr:rowOff>
                  </from>
                  <to>
                    <xdr:col>7</xdr:col>
                    <xdr:colOff>69850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71</xdr:row>
                    <xdr:rowOff>0</xdr:rowOff>
                  </from>
                  <to>
                    <xdr:col>9</xdr:col>
                    <xdr:colOff>152400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locked="0" defaultSize="0" autoFill="0" autoLine="0" autoPict="0">
                <anchor moveWithCells="1">
                  <from>
                    <xdr:col>9</xdr:col>
                    <xdr:colOff>222250</xdr:colOff>
                    <xdr:row>71</xdr:row>
                    <xdr:rowOff>0</xdr:rowOff>
                  </from>
                  <to>
                    <xdr:col>10</xdr:col>
                    <xdr:colOff>222250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locked="0" defaultSize="0" autoFill="0" autoLine="0" autoPict="0">
                <anchor moveWithCells="1">
                  <from>
                    <xdr:col>13</xdr:col>
                    <xdr:colOff>152400</xdr:colOff>
                    <xdr:row>32</xdr:row>
                    <xdr:rowOff>31750</xdr:rowOff>
                  </from>
                  <to>
                    <xdr:col>14</xdr:col>
                    <xdr:colOff>127000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locked="0" defaultSize="0" autoFill="0" autoLine="0" autoPict="0">
                <anchor moveWithCells="1">
                  <from>
                    <xdr:col>9</xdr:col>
                    <xdr:colOff>146050</xdr:colOff>
                    <xdr:row>62</xdr:row>
                    <xdr:rowOff>0</xdr:rowOff>
                  </from>
                  <to>
                    <xdr:col>10</xdr:col>
                    <xdr:colOff>146050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62</xdr:row>
                    <xdr:rowOff>0</xdr:rowOff>
                  </from>
                  <to>
                    <xdr:col>11</xdr:col>
                    <xdr:colOff>203200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19">
              <controlPr locked="0" defaultSize="0" autoFill="0" autoLine="0" autoPict="0">
                <anchor moveWithCells="1">
                  <from>
                    <xdr:col>12</xdr:col>
                    <xdr:colOff>69850</xdr:colOff>
                    <xdr:row>62</xdr:row>
                    <xdr:rowOff>0</xdr:rowOff>
                  </from>
                  <to>
                    <xdr:col>12</xdr:col>
                    <xdr:colOff>260350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locked="0" defaultSize="0" autoFill="0" autoLine="0" autoPict="0">
                <anchor moveWithCells="1">
                  <from>
                    <xdr:col>12</xdr:col>
                    <xdr:colOff>57150</xdr:colOff>
                    <xdr:row>39</xdr:row>
                    <xdr:rowOff>19050</xdr:rowOff>
                  </from>
                  <to>
                    <xdr:col>12</xdr:col>
                    <xdr:colOff>279400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locked="0" defaultSize="0" autoFill="0" autoLine="0" autoPict="0">
                <anchor moveWithCells="1">
                  <from>
                    <xdr:col>12</xdr:col>
                    <xdr:colOff>57150</xdr:colOff>
                    <xdr:row>38</xdr:row>
                    <xdr:rowOff>12700</xdr:rowOff>
                  </from>
                  <to>
                    <xdr:col>12</xdr:col>
                    <xdr:colOff>279400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locked="0" defaultSize="0" autoFill="0" autoLine="0" autoPict="0">
                <anchor moveWithCells="1">
                  <from>
                    <xdr:col>12</xdr:col>
                    <xdr:colOff>57150</xdr:colOff>
                    <xdr:row>37</xdr:row>
                    <xdr:rowOff>0</xdr:rowOff>
                  </from>
                  <to>
                    <xdr:col>12</xdr:col>
                    <xdr:colOff>279400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locked="0" defaultSize="0" autoFill="0" autoLine="0" autoPict="0">
                <anchor moveWithCells="1">
                  <from>
                    <xdr:col>12</xdr:col>
                    <xdr:colOff>57150</xdr:colOff>
                    <xdr:row>35</xdr:row>
                    <xdr:rowOff>165100</xdr:rowOff>
                  </from>
                  <to>
                    <xdr:col>12</xdr:col>
                    <xdr:colOff>279400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locked="0" defaultSize="0" autoFill="0" autoLine="0" autoPict="0">
                <anchor moveWithCells="1">
                  <from>
                    <xdr:col>12</xdr:col>
                    <xdr:colOff>57150</xdr:colOff>
                    <xdr:row>34</xdr:row>
                    <xdr:rowOff>152400</xdr:rowOff>
                  </from>
                  <to>
                    <xdr:col>12</xdr:col>
                    <xdr:colOff>279400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39</xdr:row>
                    <xdr:rowOff>12700</xdr:rowOff>
                  </from>
                  <to>
                    <xdr:col>3</xdr:col>
                    <xdr:colOff>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38</xdr:row>
                    <xdr:rowOff>6350</xdr:rowOff>
                  </from>
                  <to>
                    <xdr:col>3</xdr:col>
                    <xdr:colOff>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37</xdr:row>
                    <xdr:rowOff>6350</xdr:rowOff>
                  </from>
                  <to>
                    <xdr:col>3</xdr:col>
                    <xdr:colOff>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36</xdr:row>
                    <xdr:rowOff>0</xdr:rowOff>
                  </from>
                  <to>
                    <xdr:col>3</xdr:col>
                    <xdr:colOff>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34</xdr:row>
                    <xdr:rowOff>158750</xdr:rowOff>
                  </from>
                  <to>
                    <xdr:col>2</xdr:col>
                    <xdr:colOff>444500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46</xdr:row>
                    <xdr:rowOff>31750</xdr:rowOff>
                  </from>
                  <to>
                    <xdr:col>3</xdr:col>
                    <xdr:colOff>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45</xdr:row>
                    <xdr:rowOff>25400</xdr:rowOff>
                  </from>
                  <to>
                    <xdr:col>3</xdr:col>
                    <xdr:colOff>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44</xdr:row>
                    <xdr:rowOff>19050</xdr:rowOff>
                  </from>
                  <to>
                    <xdr:col>3</xdr:col>
                    <xdr:colOff>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43</xdr:row>
                    <xdr:rowOff>12700</xdr:rowOff>
                  </from>
                  <to>
                    <xdr:col>3</xdr:col>
                    <xdr:colOff>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locked="0" defaultSize="0" autoFill="0" autoLine="0" autoPict="0">
                <anchor moveWithCells="1">
                  <from>
                    <xdr:col>2</xdr:col>
                    <xdr:colOff>171450</xdr:colOff>
                    <xdr:row>42</xdr:row>
                    <xdr:rowOff>12700</xdr:rowOff>
                  </from>
                  <to>
                    <xdr:col>2</xdr:col>
                    <xdr:colOff>450850</xdr:colOff>
                    <xdr:row>43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352C-42E5-4D55-801F-2F9D28368037}">
  <sheetPr codeName="Hoja13">
    <tabColor rgb="FF002060"/>
  </sheetPr>
  <dimension ref="A1:I47"/>
  <sheetViews>
    <sheetView showGridLines="0" showRowColHeaders="0" topLeftCell="A2" workbookViewId="0">
      <selection activeCell="B11" sqref="B11"/>
    </sheetView>
  </sheetViews>
  <sheetFormatPr defaultColWidth="0" defaultRowHeight="14.5" zeroHeight="1"/>
  <cols>
    <col min="1" max="1" width="3.26953125" customWidth="1"/>
    <col min="2" max="2" width="52.81640625" style="6" bestFit="1" customWidth="1"/>
    <col min="3" max="7" width="11.453125" style="6" customWidth="1"/>
    <col min="8" max="8" width="7.453125" customWidth="1"/>
    <col min="9" max="9" width="0" hidden="1" customWidth="1"/>
    <col min="10" max="16384" width="11.453125" hidden="1"/>
  </cols>
  <sheetData>
    <row r="1" spans="2:8"/>
    <row r="2" spans="2:8" ht="32.5">
      <c r="B2" s="401" t="s">
        <v>744</v>
      </c>
      <c r="C2" s="401"/>
      <c r="D2" s="401"/>
      <c r="E2" s="401"/>
      <c r="F2" s="401"/>
      <c r="G2" s="401"/>
    </row>
    <row r="3" spans="2:8" ht="22.5" customHeight="1">
      <c r="B3" s="5"/>
      <c r="C3" s="5"/>
      <c r="D3" s="5"/>
      <c r="E3" s="5"/>
      <c r="F3" s="5"/>
      <c r="G3" s="5"/>
      <c r="H3" s="5"/>
    </row>
    <row r="4" spans="2:8" ht="16.5" customHeight="1">
      <c r="B4" s="5"/>
      <c r="C4" s="716" t="s">
        <v>745</v>
      </c>
      <c r="D4" s="716" t="s">
        <v>746</v>
      </c>
      <c r="E4" s="716"/>
      <c r="F4" s="716" t="s">
        <v>747</v>
      </c>
      <c r="G4" s="716" t="s">
        <v>748</v>
      </c>
    </row>
    <row r="5" spans="2:8" ht="15.5">
      <c r="B5" s="60" t="s">
        <v>749</v>
      </c>
      <c r="C5" s="716"/>
      <c r="D5" s="61" t="s">
        <v>750</v>
      </c>
      <c r="E5" s="61" t="s">
        <v>751</v>
      </c>
      <c r="F5" s="716"/>
      <c r="G5" s="716"/>
    </row>
    <row r="6" spans="2:8">
      <c r="B6" s="391" t="s">
        <v>752</v>
      </c>
      <c r="C6" s="353"/>
      <c r="D6" s="353"/>
      <c r="E6" s="353"/>
      <c r="F6" s="353"/>
      <c r="G6" s="353"/>
    </row>
    <row r="7" spans="2:8">
      <c r="B7" s="391" t="s">
        <v>44</v>
      </c>
      <c r="C7" s="353"/>
      <c r="D7" s="353"/>
      <c r="E7" s="353"/>
      <c r="F7" s="353"/>
      <c r="G7" s="353"/>
    </row>
    <row r="8" spans="2:8">
      <c r="B8" s="391" t="s">
        <v>753</v>
      </c>
      <c r="C8" s="353"/>
      <c r="D8" s="353"/>
      <c r="E8" s="353"/>
      <c r="F8" s="353"/>
      <c r="G8" s="353"/>
    </row>
    <row r="9" spans="2:8">
      <c r="B9" s="391" t="s">
        <v>754</v>
      </c>
      <c r="C9" s="353"/>
      <c r="D9" s="353"/>
      <c r="E9" s="353"/>
      <c r="F9" s="353"/>
      <c r="G9" s="353"/>
    </row>
    <row r="10" spans="2:8">
      <c r="B10" s="391" t="s">
        <v>755</v>
      </c>
      <c r="C10" s="353"/>
      <c r="D10" s="353"/>
      <c r="E10" s="353"/>
      <c r="F10" s="353"/>
      <c r="G10" s="353"/>
    </row>
    <row r="11" spans="2:8">
      <c r="B11" s="391" t="s">
        <v>756</v>
      </c>
      <c r="C11" s="353"/>
      <c r="D11" s="353"/>
      <c r="E11" s="353"/>
      <c r="F11" s="353"/>
      <c r="G11" s="353"/>
    </row>
    <row r="12" spans="2:8">
      <c r="B12" s="391" t="s">
        <v>757</v>
      </c>
      <c r="C12" s="353"/>
      <c r="D12" s="353"/>
      <c r="E12" s="353"/>
      <c r="F12" s="353"/>
      <c r="G12" s="353"/>
    </row>
    <row r="13" spans="2:8">
      <c r="B13" s="391" t="s">
        <v>758</v>
      </c>
      <c r="C13" s="353"/>
      <c r="D13" s="353"/>
      <c r="E13" s="353"/>
      <c r="F13" s="353"/>
      <c r="G13" s="353"/>
    </row>
    <row r="14" spans="2:8">
      <c r="B14" s="391" t="s">
        <v>759</v>
      </c>
      <c r="C14" s="353"/>
      <c r="D14" s="353"/>
      <c r="E14" s="353"/>
      <c r="F14" s="353"/>
      <c r="G14" s="353"/>
    </row>
    <row r="15" spans="2:8">
      <c r="B15" s="391" t="s">
        <v>760</v>
      </c>
      <c r="C15" s="353"/>
      <c r="D15" s="353"/>
      <c r="E15" s="353"/>
      <c r="F15" s="353"/>
      <c r="G15" s="353"/>
    </row>
    <row r="16" spans="2:8">
      <c r="B16" s="391" t="s">
        <v>761</v>
      </c>
      <c r="C16" s="353"/>
      <c r="D16" s="353"/>
      <c r="E16" s="353"/>
      <c r="F16" s="353"/>
      <c r="G16" s="353"/>
    </row>
    <row r="17" spans="2:7">
      <c r="B17" s="43"/>
    </row>
    <row r="18" spans="2:7" ht="15.5">
      <c r="B18" s="392" t="s">
        <v>762</v>
      </c>
    </row>
    <row r="19" spans="2:7">
      <c r="B19" s="391" t="s">
        <v>763</v>
      </c>
      <c r="C19" s="353"/>
      <c r="D19" s="353"/>
      <c r="E19" s="353"/>
      <c r="F19" s="353"/>
      <c r="G19" s="353"/>
    </row>
    <row r="20" spans="2:7">
      <c r="B20" s="391" t="s">
        <v>47</v>
      </c>
      <c r="C20" s="353"/>
      <c r="D20" s="353"/>
      <c r="E20" s="353"/>
      <c r="F20" s="353"/>
      <c r="G20" s="353"/>
    </row>
    <row r="21" spans="2:7">
      <c r="B21" s="391" t="s">
        <v>753</v>
      </c>
      <c r="C21" s="353"/>
      <c r="D21" s="353"/>
      <c r="E21" s="353"/>
      <c r="F21" s="353"/>
      <c r="G21" s="353"/>
    </row>
    <row r="22" spans="2:7">
      <c r="B22" s="391" t="s">
        <v>764</v>
      </c>
      <c r="C22" s="353"/>
      <c r="D22" s="353"/>
      <c r="E22" s="353"/>
      <c r="F22" s="353"/>
      <c r="G22" s="353"/>
    </row>
    <row r="23" spans="2:7">
      <c r="B23" s="391" t="s">
        <v>765</v>
      </c>
      <c r="C23" s="353"/>
      <c r="D23" s="353"/>
      <c r="E23" s="353"/>
      <c r="F23" s="353"/>
      <c r="G23" s="353"/>
    </row>
    <row r="24" spans="2:7">
      <c r="B24" s="391" t="s">
        <v>766</v>
      </c>
      <c r="C24" s="353"/>
      <c r="D24" s="353"/>
      <c r="E24" s="353"/>
      <c r="F24" s="353"/>
      <c r="G24" s="353"/>
    </row>
    <row r="25" spans="2:7">
      <c r="B25" s="391" t="s">
        <v>767</v>
      </c>
      <c r="C25" s="353"/>
      <c r="D25" s="353"/>
      <c r="E25" s="353"/>
      <c r="F25" s="353"/>
      <c r="G25" s="353"/>
    </row>
    <row r="26" spans="2:7">
      <c r="B26" s="43"/>
    </row>
    <row r="27" spans="2:7" ht="15.5">
      <c r="B27" s="393" t="s">
        <v>768</v>
      </c>
    </row>
    <row r="28" spans="2:7">
      <c r="B28" s="391" t="s">
        <v>769</v>
      </c>
      <c r="C28" s="353"/>
      <c r="D28" s="353"/>
      <c r="E28" s="353"/>
      <c r="F28" s="353"/>
      <c r="G28" s="353"/>
    </row>
    <row r="29" spans="2:7">
      <c r="B29" s="391" t="s">
        <v>770</v>
      </c>
      <c r="C29" s="353"/>
      <c r="D29" s="353"/>
      <c r="E29" s="353"/>
      <c r="F29" s="353"/>
      <c r="G29" s="353"/>
    </row>
    <row r="30" spans="2:7">
      <c r="B30" s="43"/>
    </row>
    <row r="31" spans="2:7" ht="15.5">
      <c r="B31" s="393" t="s">
        <v>771</v>
      </c>
    </row>
    <row r="32" spans="2:7">
      <c r="B32" s="391" t="s">
        <v>772</v>
      </c>
      <c r="C32" s="353"/>
      <c r="D32" s="353"/>
      <c r="E32" s="353"/>
      <c r="F32" s="353"/>
      <c r="G32" s="353"/>
    </row>
    <row r="33" spans="2:7">
      <c r="B33" s="391" t="s">
        <v>773</v>
      </c>
      <c r="C33" s="353"/>
      <c r="D33" s="353"/>
      <c r="E33" s="353"/>
      <c r="F33" s="353"/>
      <c r="G33" s="353"/>
    </row>
    <row r="34" spans="2:7">
      <c r="B34" s="391" t="s">
        <v>774</v>
      </c>
      <c r="C34" s="353"/>
      <c r="D34" s="353"/>
      <c r="E34" s="353"/>
      <c r="F34" s="353"/>
      <c r="G34" s="353"/>
    </row>
    <row r="35" spans="2:7">
      <c r="B35" s="391" t="s">
        <v>775</v>
      </c>
      <c r="C35" s="353"/>
      <c r="D35" s="353"/>
      <c r="E35" s="353"/>
      <c r="F35" s="353"/>
      <c r="G35" s="353"/>
    </row>
    <row r="36" spans="2:7">
      <c r="B36" s="391" t="s">
        <v>776</v>
      </c>
      <c r="C36" s="353"/>
      <c r="D36" s="353"/>
      <c r="E36" s="353"/>
      <c r="F36" s="353"/>
      <c r="G36" s="353"/>
    </row>
    <row r="37" spans="2:7">
      <c r="B37" s="391" t="s">
        <v>777</v>
      </c>
      <c r="C37" s="353"/>
      <c r="D37" s="353"/>
      <c r="E37" s="353"/>
      <c r="F37" s="353"/>
      <c r="G37" s="353"/>
    </row>
    <row r="38" spans="2:7">
      <c r="B38" s="391" t="s">
        <v>778</v>
      </c>
      <c r="C38" s="353"/>
      <c r="D38" s="353"/>
      <c r="E38" s="353"/>
      <c r="F38" s="353"/>
      <c r="G38" s="353"/>
    </row>
    <row r="39" spans="2:7">
      <c r="B39" s="43"/>
      <c r="G39" s="17"/>
    </row>
    <row r="40" spans="2:7" ht="15.5">
      <c r="B40" s="312" t="s">
        <v>779</v>
      </c>
      <c r="C40" s="433" t="s">
        <v>780</v>
      </c>
      <c r="D40" s="433"/>
      <c r="E40" s="433"/>
      <c r="F40" s="433"/>
      <c r="G40" s="433"/>
    </row>
    <row r="41" spans="2:7">
      <c r="B41" s="394"/>
      <c r="C41" s="715"/>
      <c r="D41" s="715"/>
      <c r="E41" s="715"/>
      <c r="F41" s="715"/>
      <c r="G41" s="715"/>
    </row>
    <row r="42" spans="2:7">
      <c r="B42" s="394"/>
      <c r="C42" s="715"/>
      <c r="D42" s="715"/>
      <c r="E42" s="715"/>
      <c r="F42" s="715"/>
      <c r="G42" s="715"/>
    </row>
    <row r="43" spans="2:7">
      <c r="B43" s="394"/>
      <c r="C43" s="715"/>
      <c r="D43" s="715"/>
      <c r="E43" s="715"/>
      <c r="F43" s="715"/>
      <c r="G43" s="715"/>
    </row>
    <row r="44" spans="2:7">
      <c r="B44" s="394"/>
      <c r="C44" s="715"/>
      <c r="D44" s="715"/>
      <c r="E44" s="715"/>
      <c r="F44" s="715"/>
      <c r="G44" s="715"/>
    </row>
    <row r="45" spans="2:7">
      <c r="B45" s="394"/>
      <c r="C45" s="715"/>
      <c r="D45" s="715"/>
      <c r="E45" s="715"/>
      <c r="F45" s="715"/>
      <c r="G45" s="715"/>
    </row>
    <row r="46" spans="2:7"/>
    <row r="47" spans="2:7"/>
  </sheetData>
  <sheetProtection selectLockedCells="1"/>
  <mergeCells count="11">
    <mergeCell ref="B2:G2"/>
    <mergeCell ref="C4:C5"/>
    <mergeCell ref="F4:F5"/>
    <mergeCell ref="G4:G5"/>
    <mergeCell ref="D4:E4"/>
    <mergeCell ref="C43:G43"/>
    <mergeCell ref="C44:G44"/>
    <mergeCell ref="C45:G45"/>
    <mergeCell ref="C40:G40"/>
    <mergeCell ref="C41:G41"/>
    <mergeCell ref="C42:G42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53E0EDE8-FDF5-43EB-B561-D7D7E1397805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C4:D4</xm:sqref>
        </x14:conditionalFormatting>
        <x14:conditionalFormatting xmlns:xm="http://schemas.microsoft.com/office/excel/2006/main">
          <x14:cfRule type="cellIs" priority="2" operator="equal" id="{739D2973-95BE-4706-A9D4-B1AC89A40878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D5:E5</xm:sqref>
        </x14:conditionalFormatting>
        <x14:conditionalFormatting xmlns:xm="http://schemas.microsoft.com/office/excel/2006/main">
          <x14:cfRule type="cellIs" priority="1" operator="equal" id="{BB059FC5-A6BE-4E56-96DC-9499BEA3C35C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F4:G4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989D-0FCD-4700-8379-38204956C281}">
  <sheetPr codeName="Hoja39"/>
  <dimension ref="A1:AH1048576"/>
  <sheetViews>
    <sheetView showGridLines="0" zoomScale="80" zoomScaleNormal="80" workbookViewId="0">
      <pane ySplit="15" topLeftCell="A16" activePane="bottomLeft" state="frozen"/>
      <selection activeCell="A15" sqref="A15"/>
      <selection pane="bottomLeft" activeCell="C18" sqref="C18:H18"/>
    </sheetView>
  </sheetViews>
  <sheetFormatPr defaultColWidth="0" defaultRowHeight="14.5" zeroHeight="1"/>
  <cols>
    <col min="1" max="1" width="7.1796875" customWidth="1"/>
    <col min="2" max="2" width="46.1796875" bestFit="1" customWidth="1"/>
    <col min="3" max="3" width="17" bestFit="1" customWidth="1"/>
    <col min="4" max="6" width="11.453125" customWidth="1"/>
    <col min="7" max="7" width="19.81640625" customWidth="1"/>
    <col min="8" max="8" width="11.453125" customWidth="1"/>
    <col min="9" max="9" width="16.1796875" customWidth="1"/>
    <col min="10" max="10" width="11.453125" customWidth="1"/>
    <col min="11" max="13" width="20.453125" customWidth="1"/>
    <col min="14" max="14" width="22.54296875" customWidth="1"/>
    <col min="15" max="16" width="30.54296875" customWidth="1"/>
    <col min="17" max="19" width="31.1796875" customWidth="1"/>
    <col min="20" max="20" width="102.7265625" customWidth="1"/>
    <col min="21" max="21" width="11.453125" customWidth="1"/>
    <col min="22" max="34" width="0" hidden="1" customWidth="1"/>
    <col min="35" max="16384" width="11.453125" hidden="1"/>
  </cols>
  <sheetData>
    <row r="1" spans="1:20"/>
    <row r="2" spans="1:20" ht="45">
      <c r="B2" s="432" t="s">
        <v>55</v>
      </c>
      <c r="C2" s="432"/>
      <c r="D2" s="432"/>
      <c r="E2" s="432"/>
      <c r="F2" s="432"/>
      <c r="G2" s="432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20" ht="30">
      <c r="A3" s="32"/>
      <c r="B3" s="32"/>
      <c r="C3" s="32"/>
      <c r="D3" s="32"/>
      <c r="E3" s="32"/>
      <c r="F3" s="32"/>
      <c r="G3" s="3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32"/>
      <c r="T3" s="32"/>
    </row>
    <row r="4" spans="1:20" ht="25">
      <c r="B4" s="314" t="s">
        <v>781</v>
      </c>
      <c r="C4" s="718" t="s">
        <v>166</v>
      </c>
      <c r="D4" s="718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3.5" thickBot="1">
      <c r="B5" s="70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3.5" thickBot="1">
      <c r="B6" s="70" t="s">
        <v>782</v>
      </c>
      <c r="C6" s="457"/>
      <c r="D6" s="458"/>
      <c r="E6" s="458"/>
      <c r="F6" s="717"/>
      <c r="H6" s="32"/>
      <c r="I6" s="70" t="s">
        <v>783</v>
      </c>
      <c r="J6" s="457"/>
      <c r="K6" s="458"/>
      <c r="L6" s="717"/>
      <c r="O6" s="70" t="s">
        <v>784</v>
      </c>
      <c r="P6" s="457"/>
      <c r="Q6" s="458"/>
      <c r="R6" s="32"/>
      <c r="S6" s="32"/>
      <c r="T6" s="32"/>
    </row>
    <row r="7" spans="1:20" ht="23.5" thickBot="1">
      <c r="B7" s="70" t="s">
        <v>785</v>
      </c>
      <c r="C7" s="719">
        <f>Intro!D7</f>
        <v>0</v>
      </c>
      <c r="D7" s="719"/>
      <c r="E7" s="719"/>
      <c r="F7" s="719"/>
      <c r="G7" s="32"/>
      <c r="H7" s="32"/>
      <c r="I7" s="70" t="s">
        <v>786</v>
      </c>
      <c r="J7" s="457"/>
      <c r="K7" s="458"/>
      <c r="L7" s="717"/>
      <c r="O7" s="70" t="s">
        <v>787</v>
      </c>
      <c r="P7" s="457"/>
      <c r="Q7" s="458"/>
      <c r="R7" s="32"/>
      <c r="S7" s="32"/>
      <c r="T7" s="32"/>
    </row>
    <row r="8" spans="1:20" ht="23.5" thickBot="1">
      <c r="B8" s="70" t="s">
        <v>788</v>
      </c>
      <c r="C8" s="719">
        <f>Intro!D8</f>
        <v>0</v>
      </c>
      <c r="D8" s="719"/>
      <c r="E8" s="719"/>
      <c r="F8" s="719"/>
      <c r="G8" s="32"/>
      <c r="I8" s="70" t="s">
        <v>163</v>
      </c>
      <c r="J8" s="457"/>
      <c r="K8" s="458"/>
      <c r="L8" s="717"/>
      <c r="O8" s="121" t="s">
        <v>789</v>
      </c>
      <c r="P8" s="457"/>
      <c r="Q8" s="458"/>
      <c r="R8" s="32"/>
      <c r="S8" s="32"/>
      <c r="T8" s="32"/>
    </row>
    <row r="9" spans="1:20" ht="23.5" thickBot="1">
      <c r="B9" s="70" t="s">
        <v>790</v>
      </c>
      <c r="C9" s="457"/>
      <c r="D9" s="458"/>
      <c r="E9" s="458"/>
      <c r="F9" s="717"/>
      <c r="G9" s="32"/>
      <c r="H9" s="32"/>
      <c r="I9" s="70" t="s">
        <v>791</v>
      </c>
      <c r="J9" s="284"/>
      <c r="K9" s="313"/>
      <c r="L9" s="311"/>
      <c r="O9" s="121" t="s">
        <v>792</v>
      </c>
      <c r="P9" s="457"/>
      <c r="Q9" s="458"/>
      <c r="R9" s="32"/>
      <c r="S9" s="32"/>
      <c r="T9" s="32"/>
    </row>
    <row r="10" spans="1:20" ht="23.5" thickBot="1">
      <c r="B10" s="70" t="s">
        <v>793</v>
      </c>
      <c r="C10" s="457"/>
      <c r="D10" s="458"/>
      <c r="E10" s="458"/>
      <c r="F10" s="717"/>
      <c r="G10" s="32"/>
      <c r="H10" s="32"/>
      <c r="I10" s="121" t="s">
        <v>794</v>
      </c>
      <c r="J10" s="457"/>
      <c r="K10" s="458"/>
      <c r="L10" s="717"/>
      <c r="O10" s="121" t="s">
        <v>794</v>
      </c>
      <c r="P10" s="457"/>
      <c r="Q10" s="458"/>
      <c r="R10" s="32"/>
      <c r="S10" s="32"/>
      <c r="T10" s="32"/>
    </row>
    <row r="11" spans="1:20" ht="23.5" thickBot="1">
      <c r="B11" s="70" t="s">
        <v>795</v>
      </c>
      <c r="C11" s="441">
        <f>Intro!D14</f>
        <v>0</v>
      </c>
      <c r="D11" s="442"/>
      <c r="E11" s="442"/>
      <c r="F11" s="720"/>
      <c r="G11" s="32"/>
      <c r="M11" s="32"/>
      <c r="N11" s="32"/>
      <c r="O11" s="32"/>
      <c r="P11" s="32"/>
      <c r="Q11" s="32"/>
      <c r="R11" s="32"/>
      <c r="S11" s="32"/>
      <c r="T11" s="32"/>
    </row>
    <row r="12" spans="1:20" ht="23">
      <c r="B12" s="70"/>
      <c r="C12" s="32"/>
      <c r="D12" s="32"/>
      <c r="E12" s="32"/>
      <c r="F12" s="32"/>
      <c r="G12" s="32"/>
      <c r="H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6.25" customHeight="1">
      <c r="B13" s="716" t="s">
        <v>796</v>
      </c>
      <c r="C13" s="433" t="s">
        <v>797</v>
      </c>
      <c r="D13" s="433"/>
      <c r="E13" s="433"/>
      <c r="F13" s="433"/>
      <c r="G13" s="433"/>
      <c r="H13" s="433"/>
      <c r="I13" s="721" t="s">
        <v>798</v>
      </c>
      <c r="J13" s="721"/>
      <c r="K13" s="722" t="s">
        <v>799</v>
      </c>
      <c r="L13" s="722"/>
      <c r="M13" s="722"/>
      <c r="N13" s="721" t="s">
        <v>800</v>
      </c>
      <c r="O13" s="721" t="s">
        <v>801</v>
      </c>
      <c r="P13" s="721"/>
      <c r="Q13" s="721"/>
      <c r="R13" s="721"/>
      <c r="S13" s="721"/>
      <c r="T13" s="722" t="s">
        <v>802</v>
      </c>
    </row>
    <row r="14" spans="1:20" ht="24.75" customHeight="1">
      <c r="B14" s="716"/>
      <c r="C14" s="433"/>
      <c r="D14" s="433"/>
      <c r="E14" s="433"/>
      <c r="F14" s="433"/>
      <c r="G14" s="433"/>
      <c r="H14" s="433"/>
      <c r="I14" s="721"/>
      <c r="J14" s="721"/>
      <c r="K14" s="722" t="s">
        <v>803</v>
      </c>
      <c r="L14" s="721" t="s">
        <v>804</v>
      </c>
      <c r="M14" s="721" t="s">
        <v>805</v>
      </c>
      <c r="N14" s="721"/>
      <c r="O14" s="721" t="s">
        <v>806</v>
      </c>
      <c r="P14" s="721" t="s">
        <v>807</v>
      </c>
      <c r="Q14" s="722" t="s">
        <v>808</v>
      </c>
      <c r="R14" s="722"/>
      <c r="S14" s="721" t="s">
        <v>809</v>
      </c>
      <c r="T14" s="722"/>
    </row>
    <row r="15" spans="1:20" ht="24.75" customHeight="1">
      <c r="B15" s="716"/>
      <c r="C15" s="433"/>
      <c r="D15" s="433"/>
      <c r="E15" s="433"/>
      <c r="F15" s="433"/>
      <c r="G15" s="433"/>
      <c r="H15" s="433"/>
      <c r="I15" s="721"/>
      <c r="J15" s="721"/>
      <c r="K15" s="722"/>
      <c r="L15" s="721"/>
      <c r="M15" s="721"/>
      <c r="N15" s="721"/>
      <c r="O15" s="721"/>
      <c r="P15" s="721"/>
      <c r="Q15" s="110" t="s">
        <v>810</v>
      </c>
      <c r="R15" s="110" t="s">
        <v>811</v>
      </c>
      <c r="S15" s="721"/>
      <c r="T15" s="722"/>
    </row>
    <row r="16" spans="1:20" ht="36.75" customHeight="1">
      <c r="B16" s="395"/>
      <c r="C16" s="723"/>
      <c r="D16" s="723"/>
      <c r="E16" s="723"/>
      <c r="F16" s="723"/>
      <c r="G16" s="723"/>
      <c r="H16" s="723"/>
      <c r="I16" s="723"/>
      <c r="J16" s="723"/>
      <c r="K16" s="395"/>
      <c r="L16" s="395"/>
      <c r="M16" s="395"/>
      <c r="N16" s="395"/>
      <c r="O16" s="395"/>
      <c r="P16" s="395"/>
      <c r="Q16" s="395"/>
      <c r="R16" s="395"/>
      <c r="S16" s="395"/>
      <c r="T16" s="395"/>
    </row>
    <row r="17" spans="2:20" ht="36.75" customHeight="1">
      <c r="B17" s="395"/>
      <c r="C17" s="723"/>
      <c r="D17" s="723"/>
      <c r="E17" s="723"/>
      <c r="F17" s="723"/>
      <c r="G17" s="723"/>
      <c r="H17" s="723"/>
      <c r="I17" s="723"/>
      <c r="J17" s="723"/>
      <c r="K17" s="395"/>
      <c r="L17" s="395"/>
      <c r="M17" s="395"/>
      <c r="N17" s="395"/>
      <c r="O17" s="395"/>
      <c r="P17" s="395"/>
      <c r="Q17" s="395"/>
      <c r="R17" s="395"/>
      <c r="S17" s="395"/>
      <c r="T17" s="395"/>
    </row>
    <row r="18" spans="2:20" ht="36.75" customHeight="1">
      <c r="B18" s="395"/>
      <c r="C18" s="723"/>
      <c r="D18" s="723"/>
      <c r="E18" s="723"/>
      <c r="F18" s="723"/>
      <c r="G18" s="723"/>
      <c r="H18" s="723"/>
      <c r="I18" s="723"/>
      <c r="J18" s="723"/>
      <c r="K18" s="395"/>
      <c r="L18" s="395"/>
      <c r="M18" s="395"/>
      <c r="N18" s="395"/>
      <c r="O18" s="395"/>
      <c r="P18" s="395"/>
      <c r="Q18" s="395"/>
      <c r="R18" s="395"/>
      <c r="S18" s="395"/>
      <c r="T18" s="395"/>
    </row>
    <row r="19" spans="2:20" ht="36.75" customHeight="1">
      <c r="B19" s="395"/>
      <c r="C19" s="723"/>
      <c r="D19" s="723"/>
      <c r="E19" s="723"/>
      <c r="F19" s="723"/>
      <c r="G19" s="723"/>
      <c r="H19" s="723"/>
      <c r="I19" s="723"/>
      <c r="J19" s="723"/>
      <c r="K19" s="395"/>
      <c r="L19" s="395"/>
      <c r="M19" s="395"/>
      <c r="N19" s="395"/>
      <c r="O19" s="395"/>
      <c r="P19" s="395"/>
      <c r="Q19" s="395"/>
      <c r="R19" s="395"/>
      <c r="S19" s="395"/>
      <c r="T19" s="395"/>
    </row>
    <row r="20" spans="2:20" ht="36.75" customHeight="1">
      <c r="B20" s="395"/>
      <c r="C20" s="723"/>
      <c r="D20" s="723"/>
      <c r="E20" s="723"/>
      <c r="F20" s="723"/>
      <c r="G20" s="723"/>
      <c r="H20" s="723"/>
      <c r="I20" s="723"/>
      <c r="J20" s="723"/>
      <c r="K20" s="395"/>
      <c r="L20" s="395"/>
      <c r="M20" s="395"/>
      <c r="N20" s="395"/>
      <c r="O20" s="395"/>
      <c r="P20" s="395"/>
      <c r="Q20" s="395"/>
      <c r="R20" s="395"/>
      <c r="S20" s="395"/>
      <c r="T20" s="395"/>
    </row>
    <row r="21" spans="2:20" ht="36.75" customHeight="1">
      <c r="B21" s="395"/>
      <c r="C21" s="723"/>
      <c r="D21" s="723"/>
      <c r="E21" s="723"/>
      <c r="F21" s="723"/>
      <c r="G21" s="723"/>
      <c r="H21" s="723"/>
      <c r="I21" s="723"/>
      <c r="J21" s="723"/>
      <c r="K21" s="395"/>
      <c r="L21" s="395"/>
      <c r="M21" s="395"/>
      <c r="N21" s="395"/>
      <c r="O21" s="395"/>
      <c r="P21" s="395"/>
      <c r="Q21" s="395"/>
      <c r="R21" s="395"/>
      <c r="S21" s="395"/>
      <c r="T21" s="395"/>
    </row>
    <row r="22" spans="2:20" ht="36.75" customHeight="1">
      <c r="B22" s="395"/>
      <c r="C22" s="723"/>
      <c r="D22" s="723"/>
      <c r="E22" s="723"/>
      <c r="F22" s="723"/>
      <c r="G22" s="723"/>
      <c r="H22" s="723"/>
      <c r="I22" s="723"/>
      <c r="J22" s="723"/>
      <c r="K22" s="395"/>
      <c r="L22" s="395"/>
      <c r="M22" s="395"/>
      <c r="N22" s="395"/>
      <c r="O22" s="395"/>
      <c r="P22" s="395"/>
      <c r="Q22" s="395"/>
      <c r="R22" s="395"/>
      <c r="S22" s="395"/>
      <c r="T22" s="395"/>
    </row>
    <row r="23" spans="2:20" ht="36.75" customHeight="1">
      <c r="B23" s="395"/>
      <c r="C23" s="723"/>
      <c r="D23" s="723"/>
      <c r="E23" s="723"/>
      <c r="F23" s="723"/>
      <c r="G23" s="723"/>
      <c r="H23" s="723"/>
      <c r="I23" s="723"/>
      <c r="J23" s="723"/>
      <c r="K23" s="395"/>
      <c r="L23" s="395"/>
      <c r="M23" s="395"/>
      <c r="N23" s="395"/>
      <c r="O23" s="395"/>
      <c r="P23" s="395"/>
      <c r="Q23" s="395"/>
      <c r="R23" s="395"/>
      <c r="S23" s="395"/>
      <c r="T23" s="395"/>
    </row>
    <row r="24" spans="2:20" ht="36.75" customHeight="1">
      <c r="B24" s="395"/>
      <c r="C24" s="723"/>
      <c r="D24" s="723"/>
      <c r="E24" s="723"/>
      <c r="F24" s="723"/>
      <c r="G24" s="723"/>
      <c r="H24" s="723"/>
      <c r="I24" s="723"/>
      <c r="J24" s="723"/>
      <c r="K24" s="395"/>
      <c r="L24" s="395"/>
      <c r="M24" s="395"/>
      <c r="N24" s="395"/>
      <c r="O24" s="395"/>
      <c r="P24" s="395"/>
      <c r="Q24" s="395"/>
      <c r="R24" s="395"/>
      <c r="S24" s="395"/>
      <c r="T24" s="395"/>
    </row>
    <row r="25" spans="2:20" ht="36.75" customHeight="1">
      <c r="B25" s="395"/>
      <c r="C25" s="723"/>
      <c r="D25" s="723"/>
      <c r="E25" s="723"/>
      <c r="F25" s="723"/>
      <c r="G25" s="723"/>
      <c r="H25" s="723"/>
      <c r="I25" s="723"/>
      <c r="J25" s="723"/>
      <c r="K25" s="395"/>
      <c r="L25" s="395"/>
      <c r="M25" s="395"/>
      <c r="N25" s="395"/>
      <c r="O25" s="395"/>
      <c r="P25" s="395"/>
      <c r="Q25" s="395"/>
      <c r="R25" s="395"/>
      <c r="S25" s="395"/>
      <c r="T25" s="395"/>
    </row>
    <row r="26" spans="2:20" ht="36.75" customHeight="1">
      <c r="B26" s="395"/>
      <c r="C26" s="723"/>
      <c r="D26" s="723"/>
      <c r="E26" s="723"/>
      <c r="F26" s="723"/>
      <c r="G26" s="723"/>
      <c r="H26" s="723"/>
      <c r="I26" s="723"/>
      <c r="J26" s="723"/>
      <c r="K26" s="395"/>
      <c r="L26" s="395"/>
      <c r="M26" s="395"/>
      <c r="N26" s="395"/>
      <c r="O26" s="395"/>
      <c r="P26" s="395"/>
      <c r="Q26" s="395"/>
      <c r="R26" s="395"/>
      <c r="S26" s="395"/>
      <c r="T26" s="395"/>
    </row>
    <row r="27" spans="2:20" ht="36.75" customHeight="1">
      <c r="B27" s="395"/>
      <c r="C27" s="723"/>
      <c r="D27" s="723"/>
      <c r="E27" s="723"/>
      <c r="F27" s="723"/>
      <c r="G27" s="723"/>
      <c r="H27" s="723"/>
      <c r="I27" s="723"/>
      <c r="J27" s="723"/>
      <c r="K27" s="395"/>
      <c r="L27" s="395"/>
      <c r="M27" s="395"/>
      <c r="N27" s="395"/>
      <c r="O27" s="395"/>
      <c r="P27" s="395"/>
      <c r="Q27" s="395"/>
      <c r="R27" s="395"/>
      <c r="S27" s="395"/>
      <c r="T27" s="395"/>
    </row>
    <row r="28" spans="2:20" ht="36.75" customHeight="1">
      <c r="B28" s="395"/>
      <c r="C28" s="723"/>
      <c r="D28" s="723"/>
      <c r="E28" s="723"/>
      <c r="F28" s="723"/>
      <c r="G28" s="723"/>
      <c r="H28" s="723"/>
      <c r="I28" s="723"/>
      <c r="J28" s="723"/>
      <c r="K28" s="395"/>
      <c r="L28" s="395"/>
      <c r="M28" s="395"/>
      <c r="N28" s="395"/>
      <c r="O28" s="395"/>
      <c r="P28" s="395"/>
      <c r="Q28" s="395"/>
      <c r="R28" s="395"/>
      <c r="S28" s="395"/>
      <c r="T28" s="395"/>
    </row>
    <row r="29" spans="2:20" ht="36.75" customHeight="1">
      <c r="B29" s="395"/>
      <c r="C29" s="723"/>
      <c r="D29" s="723"/>
      <c r="E29" s="723"/>
      <c r="F29" s="723"/>
      <c r="G29" s="723"/>
      <c r="H29" s="723"/>
      <c r="I29" s="723"/>
      <c r="J29" s="723"/>
      <c r="K29" s="395"/>
      <c r="L29" s="395"/>
      <c r="M29" s="395"/>
      <c r="N29" s="395"/>
      <c r="O29" s="395"/>
      <c r="P29" s="395"/>
      <c r="Q29" s="395"/>
      <c r="R29" s="395"/>
      <c r="S29" s="395"/>
      <c r="T29" s="395"/>
    </row>
    <row r="30" spans="2:20" ht="36.75" customHeight="1">
      <c r="B30" s="395"/>
      <c r="C30" s="723"/>
      <c r="D30" s="723"/>
      <c r="E30" s="723"/>
      <c r="F30" s="723"/>
      <c r="G30" s="723"/>
      <c r="H30" s="723"/>
      <c r="I30" s="723"/>
      <c r="J30" s="723"/>
      <c r="K30" s="395"/>
      <c r="L30" s="395"/>
      <c r="M30" s="395"/>
      <c r="N30" s="395"/>
      <c r="O30" s="395"/>
      <c r="P30" s="395"/>
      <c r="Q30" s="395"/>
      <c r="R30" s="395"/>
      <c r="S30" s="395"/>
      <c r="T30" s="395"/>
    </row>
    <row r="31" spans="2:20" ht="36.75" customHeight="1">
      <c r="B31" s="395"/>
      <c r="C31" s="723"/>
      <c r="D31" s="723"/>
      <c r="E31" s="723"/>
      <c r="F31" s="723"/>
      <c r="G31" s="723"/>
      <c r="H31" s="723"/>
      <c r="I31" s="723"/>
      <c r="J31" s="723"/>
      <c r="K31" s="395"/>
      <c r="L31" s="395"/>
      <c r="M31" s="395"/>
      <c r="N31" s="395"/>
      <c r="O31" s="395"/>
      <c r="P31" s="395"/>
      <c r="Q31" s="395"/>
      <c r="R31" s="395"/>
      <c r="S31" s="395"/>
      <c r="T31" s="395"/>
    </row>
    <row r="32" spans="2:20" ht="36.75" customHeight="1">
      <c r="B32" s="395"/>
      <c r="C32" s="723"/>
      <c r="D32" s="723"/>
      <c r="E32" s="723"/>
      <c r="F32" s="723"/>
      <c r="G32" s="723"/>
      <c r="H32" s="723"/>
      <c r="I32" s="723"/>
      <c r="J32" s="723"/>
      <c r="K32" s="395"/>
      <c r="L32" s="395"/>
      <c r="M32" s="395"/>
      <c r="N32" s="395"/>
      <c r="O32" s="395"/>
      <c r="P32" s="395"/>
      <c r="Q32" s="395"/>
      <c r="R32" s="395"/>
      <c r="S32" s="395"/>
      <c r="T32" s="395"/>
    </row>
    <row r="33" spans="2:20" ht="36.75" customHeight="1">
      <c r="B33" s="395"/>
      <c r="C33" s="723"/>
      <c r="D33" s="723"/>
      <c r="E33" s="723"/>
      <c r="F33" s="723"/>
      <c r="G33" s="723"/>
      <c r="H33" s="723"/>
      <c r="I33" s="723"/>
      <c r="J33" s="723"/>
      <c r="K33" s="395"/>
      <c r="L33" s="395"/>
      <c r="M33" s="395"/>
      <c r="N33" s="395"/>
      <c r="O33" s="395"/>
      <c r="P33" s="395"/>
      <c r="Q33" s="395"/>
      <c r="R33" s="395"/>
      <c r="S33" s="395"/>
      <c r="T33" s="395"/>
    </row>
    <row r="34" spans="2:20" ht="36.75" customHeight="1">
      <c r="B34" s="395"/>
      <c r="C34" s="723"/>
      <c r="D34" s="723"/>
      <c r="E34" s="723"/>
      <c r="F34" s="723"/>
      <c r="G34" s="723"/>
      <c r="H34" s="723"/>
      <c r="I34" s="723"/>
      <c r="J34" s="723"/>
      <c r="K34" s="395"/>
      <c r="L34" s="395"/>
      <c r="M34" s="395"/>
      <c r="N34" s="395"/>
      <c r="O34" s="395"/>
      <c r="P34" s="395"/>
      <c r="Q34" s="395"/>
      <c r="R34" s="395"/>
      <c r="S34" s="395"/>
      <c r="T34" s="395"/>
    </row>
    <row r="35" spans="2:20" ht="36.75" customHeight="1">
      <c r="B35" s="395"/>
      <c r="C35" s="723"/>
      <c r="D35" s="723"/>
      <c r="E35" s="723"/>
      <c r="F35" s="723"/>
      <c r="G35" s="723"/>
      <c r="H35" s="723"/>
      <c r="I35" s="723"/>
      <c r="J35" s="723"/>
      <c r="K35" s="395"/>
      <c r="L35" s="395"/>
      <c r="M35" s="395"/>
      <c r="N35" s="395"/>
      <c r="O35" s="395"/>
      <c r="P35" s="395"/>
      <c r="Q35" s="395"/>
      <c r="R35" s="395"/>
      <c r="S35" s="395"/>
      <c r="T35" s="395"/>
    </row>
    <row r="36" spans="2:20" ht="36.75" customHeight="1">
      <c r="B36" s="395"/>
      <c r="C36" s="723"/>
      <c r="D36" s="723"/>
      <c r="E36" s="723"/>
      <c r="F36" s="723"/>
      <c r="G36" s="723"/>
      <c r="H36" s="723"/>
      <c r="I36" s="723"/>
      <c r="J36" s="723"/>
      <c r="K36" s="395"/>
      <c r="L36" s="395"/>
      <c r="M36" s="395"/>
      <c r="N36" s="395"/>
      <c r="O36" s="395"/>
      <c r="P36" s="395"/>
      <c r="Q36" s="395"/>
      <c r="R36" s="395"/>
      <c r="S36" s="395"/>
      <c r="T36" s="395"/>
    </row>
    <row r="37" spans="2:20" ht="36.75" customHeight="1">
      <c r="B37" s="395"/>
      <c r="C37" s="723"/>
      <c r="D37" s="723"/>
      <c r="E37" s="723"/>
      <c r="F37" s="723"/>
      <c r="G37" s="723"/>
      <c r="H37" s="723"/>
      <c r="I37" s="723"/>
      <c r="J37" s="723"/>
      <c r="K37" s="395"/>
      <c r="L37" s="395"/>
      <c r="M37" s="395"/>
      <c r="N37" s="395"/>
      <c r="O37" s="395"/>
      <c r="P37" s="395"/>
      <c r="Q37" s="395"/>
      <c r="R37" s="395"/>
      <c r="S37" s="395"/>
      <c r="T37" s="395"/>
    </row>
    <row r="38" spans="2:20" ht="36.75" customHeight="1">
      <c r="B38" s="395"/>
      <c r="C38" s="723"/>
      <c r="D38" s="723"/>
      <c r="E38" s="723"/>
      <c r="F38" s="723"/>
      <c r="G38" s="723"/>
      <c r="H38" s="723"/>
      <c r="I38" s="723"/>
      <c r="J38" s="723"/>
      <c r="K38" s="395"/>
      <c r="L38" s="395"/>
      <c r="M38" s="395"/>
      <c r="N38" s="395"/>
      <c r="O38" s="395"/>
      <c r="P38" s="395"/>
      <c r="Q38" s="395"/>
      <c r="R38" s="395"/>
      <c r="S38" s="395"/>
      <c r="T38" s="395"/>
    </row>
    <row r="39" spans="2:20" ht="36.75" customHeight="1">
      <c r="B39" s="395"/>
      <c r="C39" s="723"/>
      <c r="D39" s="723"/>
      <c r="E39" s="723"/>
      <c r="F39" s="723"/>
      <c r="G39" s="723"/>
      <c r="H39" s="723"/>
      <c r="I39" s="723"/>
      <c r="J39" s="723"/>
      <c r="K39" s="395"/>
      <c r="L39" s="395"/>
      <c r="M39" s="395"/>
      <c r="N39" s="395"/>
      <c r="O39" s="395"/>
      <c r="P39" s="395"/>
      <c r="Q39" s="395"/>
      <c r="R39" s="395"/>
      <c r="S39" s="395"/>
      <c r="T39" s="395"/>
    </row>
    <row r="40" spans="2:20" ht="36.75" customHeight="1">
      <c r="B40" s="395"/>
      <c r="C40" s="723"/>
      <c r="D40" s="723"/>
      <c r="E40" s="723"/>
      <c r="F40" s="723"/>
      <c r="G40" s="723"/>
      <c r="H40" s="723"/>
      <c r="I40" s="723"/>
      <c r="J40" s="723"/>
      <c r="K40" s="395"/>
      <c r="L40" s="395"/>
      <c r="M40" s="395"/>
      <c r="N40" s="395"/>
      <c r="O40" s="395"/>
      <c r="P40" s="395"/>
      <c r="Q40" s="395"/>
      <c r="R40" s="395"/>
      <c r="S40" s="395"/>
      <c r="T40" s="395"/>
    </row>
    <row r="41" spans="2:20" ht="36.75" customHeight="1">
      <c r="B41" s="395"/>
      <c r="C41" s="723"/>
      <c r="D41" s="723"/>
      <c r="E41" s="723"/>
      <c r="F41" s="723"/>
      <c r="G41" s="723"/>
      <c r="H41" s="723"/>
      <c r="I41" s="723"/>
      <c r="J41" s="723"/>
      <c r="K41" s="395"/>
      <c r="L41" s="395"/>
      <c r="M41" s="395"/>
      <c r="N41" s="395"/>
      <c r="O41" s="395"/>
      <c r="P41" s="395"/>
      <c r="Q41" s="395"/>
      <c r="R41" s="395"/>
      <c r="S41" s="395"/>
      <c r="T41" s="395"/>
    </row>
    <row r="42" spans="2:20" ht="36.75" customHeight="1">
      <c r="B42" s="395"/>
      <c r="C42" s="723"/>
      <c r="D42" s="723"/>
      <c r="E42" s="723"/>
      <c r="F42" s="723"/>
      <c r="G42" s="723"/>
      <c r="H42" s="723"/>
      <c r="I42" s="723"/>
      <c r="J42" s="723"/>
      <c r="K42" s="395"/>
      <c r="L42" s="395"/>
      <c r="M42" s="395"/>
      <c r="N42" s="395"/>
      <c r="O42" s="395"/>
      <c r="P42" s="395"/>
      <c r="Q42" s="395"/>
      <c r="R42" s="395"/>
      <c r="S42" s="395"/>
      <c r="T42" s="395"/>
    </row>
    <row r="43" spans="2:20" ht="36.75" customHeight="1">
      <c r="B43" s="395"/>
      <c r="C43" s="723"/>
      <c r="D43" s="723"/>
      <c r="E43" s="723"/>
      <c r="F43" s="723"/>
      <c r="G43" s="723"/>
      <c r="H43" s="723"/>
      <c r="I43" s="723"/>
      <c r="J43" s="723"/>
      <c r="K43" s="395"/>
      <c r="L43" s="395"/>
      <c r="M43" s="395"/>
      <c r="N43" s="395"/>
      <c r="O43" s="395"/>
      <c r="P43" s="395"/>
      <c r="Q43" s="395"/>
      <c r="R43" s="395"/>
      <c r="S43" s="395"/>
      <c r="T43" s="395"/>
    </row>
    <row r="44" spans="2:20" ht="36.75" customHeight="1">
      <c r="B44" s="395"/>
      <c r="C44" s="723"/>
      <c r="D44" s="723"/>
      <c r="E44" s="723"/>
      <c r="F44" s="723"/>
      <c r="G44" s="723"/>
      <c r="H44" s="723"/>
      <c r="I44" s="723"/>
      <c r="J44" s="723"/>
      <c r="K44" s="395"/>
      <c r="L44" s="395"/>
      <c r="M44" s="395"/>
      <c r="N44" s="395"/>
      <c r="O44" s="395"/>
      <c r="P44" s="395"/>
      <c r="Q44" s="395"/>
      <c r="R44" s="395"/>
      <c r="S44" s="395"/>
      <c r="T44" s="395"/>
    </row>
    <row r="45" spans="2:20" ht="36.75" customHeight="1">
      <c r="B45" s="395"/>
      <c r="C45" s="723"/>
      <c r="D45" s="723"/>
      <c r="E45" s="723"/>
      <c r="F45" s="723"/>
      <c r="G45" s="723"/>
      <c r="H45" s="723"/>
      <c r="I45" s="723"/>
      <c r="J45" s="723"/>
      <c r="K45" s="395"/>
      <c r="L45" s="395"/>
      <c r="M45" s="395"/>
      <c r="N45" s="395"/>
      <c r="O45" s="395"/>
      <c r="P45" s="395"/>
      <c r="Q45" s="395"/>
      <c r="R45" s="395"/>
      <c r="S45" s="395"/>
      <c r="T45" s="395"/>
    </row>
    <row r="46" spans="2:20"/>
    <row r="1048575" ht="18" hidden="1" customHeight="1"/>
    <row r="1048576" ht="19.5" hidden="1" customHeight="1"/>
  </sheetData>
  <sheetProtection algorithmName="SHA-512" hashValue="SC6jJxAy1/Tvn1HsPOJOq6YY+xk6e9JxIUxrQClPH5bLVoBUgpGGXjgoNg5Ej2ucN5zmAs+tCDDGU2yVKVXFqw==" saltValue="MVDnns5x+7Ax0Ksq9NlyDA==" spinCount="100000" sheet="1" objects="1" scenarios="1" selectLockedCells="1"/>
  <mergeCells count="91">
    <mergeCell ref="C43:H43"/>
    <mergeCell ref="I43:J43"/>
    <mergeCell ref="C44:H44"/>
    <mergeCell ref="I44:J44"/>
    <mergeCell ref="C45:H45"/>
    <mergeCell ref="I45:J45"/>
    <mergeCell ref="C40:H40"/>
    <mergeCell ref="I40:J40"/>
    <mergeCell ref="C41:H41"/>
    <mergeCell ref="I41:J41"/>
    <mergeCell ref="C42:H42"/>
    <mergeCell ref="I42:J42"/>
    <mergeCell ref="C37:H37"/>
    <mergeCell ref="I37:J37"/>
    <mergeCell ref="C38:H38"/>
    <mergeCell ref="I38:J38"/>
    <mergeCell ref="C39:H39"/>
    <mergeCell ref="I39:J39"/>
    <mergeCell ref="C34:H34"/>
    <mergeCell ref="I34:J34"/>
    <mergeCell ref="C35:H35"/>
    <mergeCell ref="I35:J35"/>
    <mergeCell ref="C36:H36"/>
    <mergeCell ref="I36:J36"/>
    <mergeCell ref="C31:H31"/>
    <mergeCell ref="I31:J31"/>
    <mergeCell ref="C32:H32"/>
    <mergeCell ref="I32:J32"/>
    <mergeCell ref="C33:H33"/>
    <mergeCell ref="I33:J33"/>
    <mergeCell ref="C28:H28"/>
    <mergeCell ref="I28:J28"/>
    <mergeCell ref="C29:H29"/>
    <mergeCell ref="I29:J29"/>
    <mergeCell ref="C30:H30"/>
    <mergeCell ref="I30:J30"/>
    <mergeCell ref="C25:H25"/>
    <mergeCell ref="I25:J25"/>
    <mergeCell ref="C26:H26"/>
    <mergeCell ref="I26:J26"/>
    <mergeCell ref="C27:H27"/>
    <mergeCell ref="I27:J27"/>
    <mergeCell ref="C22:H22"/>
    <mergeCell ref="I22:J22"/>
    <mergeCell ref="C23:H23"/>
    <mergeCell ref="I23:J23"/>
    <mergeCell ref="C24:H24"/>
    <mergeCell ref="I24:J24"/>
    <mergeCell ref="C19:H19"/>
    <mergeCell ref="I19:J19"/>
    <mergeCell ref="C20:H20"/>
    <mergeCell ref="I20:J20"/>
    <mergeCell ref="C21:H21"/>
    <mergeCell ref="I21:J21"/>
    <mergeCell ref="C16:H16"/>
    <mergeCell ref="I16:J16"/>
    <mergeCell ref="C17:H17"/>
    <mergeCell ref="I17:J17"/>
    <mergeCell ref="C18:H18"/>
    <mergeCell ref="I18:J18"/>
    <mergeCell ref="O13:S13"/>
    <mergeCell ref="T13:T15"/>
    <mergeCell ref="K14:K15"/>
    <mergeCell ref="L14:L15"/>
    <mergeCell ref="M14:M15"/>
    <mergeCell ref="O14:O15"/>
    <mergeCell ref="P14:P15"/>
    <mergeCell ref="Q14:R14"/>
    <mergeCell ref="S14:S15"/>
    <mergeCell ref="N13:N15"/>
    <mergeCell ref="C11:F11"/>
    <mergeCell ref="B13:B15"/>
    <mergeCell ref="C13:H15"/>
    <mergeCell ref="I13:J15"/>
    <mergeCell ref="K13:M13"/>
    <mergeCell ref="C10:F10"/>
    <mergeCell ref="J10:L10"/>
    <mergeCell ref="P10:Q10"/>
    <mergeCell ref="B2:G2"/>
    <mergeCell ref="C4:D4"/>
    <mergeCell ref="C6:F6"/>
    <mergeCell ref="J6:L6"/>
    <mergeCell ref="P6:Q6"/>
    <mergeCell ref="C7:F7"/>
    <mergeCell ref="J7:L7"/>
    <mergeCell ref="P7:Q7"/>
    <mergeCell ref="C8:F8"/>
    <mergeCell ref="J8:L8"/>
    <mergeCell ref="P8:Q8"/>
    <mergeCell ref="C9:F9"/>
    <mergeCell ref="P9:Q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C609BB-7078-44FE-B553-6154FF56E7F1}">
          <x14:formula1>
            <xm:f>Criterial!$D$2:$D$5</xm:f>
          </x14:formula1>
          <xm:sqref>C4:D4</xm:sqref>
        </x14:dataValidation>
        <x14:dataValidation type="list" allowBlank="1" showInputMessage="1" showErrorMessage="1" xr:uid="{8BD2A7CA-AD21-465D-819B-6A11E86181D7}">
          <x14:formula1>
            <xm:f>Criterial!$D$2:$D$4</xm:f>
          </x14:formula1>
          <xm:sqref>C5:D5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5654-B40B-4881-9841-630A0AB4DEB4}">
  <sheetPr codeName="Hoja14"/>
  <dimension ref="A1:AH1048576"/>
  <sheetViews>
    <sheetView showGridLines="0" zoomScale="80" zoomScaleNormal="80" workbookViewId="0">
      <pane ySplit="15" topLeftCell="A16" activePane="bottomLeft" state="frozen"/>
      <selection activeCell="A15" sqref="A15"/>
      <selection pane="bottomLeft" activeCell="B16" sqref="B16"/>
    </sheetView>
  </sheetViews>
  <sheetFormatPr defaultColWidth="0" defaultRowHeight="14.5" zeroHeight="1"/>
  <cols>
    <col min="1" max="1" width="7.1796875" customWidth="1"/>
    <col min="2" max="2" width="46.1796875" bestFit="1" customWidth="1"/>
    <col min="3" max="3" width="17" bestFit="1" customWidth="1"/>
    <col min="4" max="6" width="11.453125" customWidth="1"/>
    <col min="7" max="7" width="19.81640625" customWidth="1"/>
    <col min="8" max="8" width="11.453125" customWidth="1"/>
    <col min="9" max="9" width="16.1796875" customWidth="1"/>
    <col min="10" max="10" width="11.453125" customWidth="1"/>
    <col min="11" max="13" width="20.453125" customWidth="1"/>
    <col min="14" max="14" width="22.54296875" customWidth="1"/>
    <col min="15" max="16" width="30.54296875" customWidth="1"/>
    <col min="17" max="19" width="31.1796875" customWidth="1"/>
    <col min="20" max="20" width="102.7265625" customWidth="1"/>
    <col min="21" max="21" width="11.453125" customWidth="1"/>
    <col min="22" max="34" width="0" hidden="1" customWidth="1"/>
    <col min="35" max="16384" width="11.453125" hidden="1"/>
  </cols>
  <sheetData>
    <row r="1" spans="1:20"/>
    <row r="2" spans="1:20" ht="45">
      <c r="B2" s="432" t="s">
        <v>812</v>
      </c>
      <c r="C2" s="432"/>
      <c r="D2" s="432"/>
      <c r="E2" s="432"/>
      <c r="F2" s="432"/>
      <c r="G2" s="432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20" ht="30">
      <c r="A3" s="32"/>
      <c r="B3" s="32"/>
      <c r="C3" s="32"/>
      <c r="D3" s="32"/>
      <c r="E3" s="32"/>
      <c r="F3" s="32"/>
      <c r="G3" s="32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32"/>
      <c r="T3" s="32"/>
    </row>
    <row r="4" spans="1:20" ht="25">
      <c r="B4" s="314" t="s">
        <v>781</v>
      </c>
      <c r="C4" s="718" t="s">
        <v>166</v>
      </c>
      <c r="D4" s="718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3.5" thickBot="1">
      <c r="B5" s="70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3.5" thickBot="1">
      <c r="B6" s="70" t="s">
        <v>782</v>
      </c>
      <c r="C6" s="457"/>
      <c r="D6" s="458"/>
      <c r="E6" s="458"/>
      <c r="F6" s="717"/>
      <c r="H6" s="32"/>
      <c r="I6" s="70" t="s">
        <v>783</v>
      </c>
      <c r="J6" s="457"/>
      <c r="K6" s="458"/>
      <c r="L6" s="717"/>
      <c r="O6" s="70" t="s">
        <v>784</v>
      </c>
      <c r="P6" s="457"/>
      <c r="Q6" s="458"/>
      <c r="R6" s="32"/>
      <c r="S6" s="32"/>
      <c r="T6" s="32"/>
    </row>
    <row r="7" spans="1:20" ht="23.5" thickBot="1">
      <c r="B7" s="70" t="s">
        <v>785</v>
      </c>
      <c r="C7" s="719">
        <f>Intro!D7</f>
        <v>0</v>
      </c>
      <c r="D7" s="719"/>
      <c r="E7" s="719"/>
      <c r="F7" s="719"/>
      <c r="G7" s="32"/>
      <c r="H7" s="32"/>
      <c r="I7" s="70" t="s">
        <v>786</v>
      </c>
      <c r="J7" s="457"/>
      <c r="K7" s="458"/>
      <c r="L7" s="717"/>
      <c r="O7" s="70" t="s">
        <v>787</v>
      </c>
      <c r="P7" s="457"/>
      <c r="Q7" s="458"/>
      <c r="R7" s="32"/>
      <c r="S7" s="32"/>
      <c r="T7" s="32"/>
    </row>
    <row r="8" spans="1:20" ht="23.5" thickBot="1">
      <c r="B8" s="70" t="s">
        <v>788</v>
      </c>
      <c r="C8" s="719">
        <f>Intro!D8</f>
        <v>0</v>
      </c>
      <c r="D8" s="719"/>
      <c r="E8" s="719"/>
      <c r="F8" s="719"/>
      <c r="G8" s="32"/>
      <c r="I8" s="70" t="s">
        <v>163</v>
      </c>
      <c r="J8" s="457"/>
      <c r="K8" s="458"/>
      <c r="L8" s="717"/>
      <c r="O8" s="121" t="s">
        <v>789</v>
      </c>
      <c r="P8" s="457"/>
      <c r="Q8" s="458"/>
      <c r="R8" s="32"/>
      <c r="S8" s="32"/>
      <c r="T8" s="32"/>
    </row>
    <row r="9" spans="1:20" ht="23.5" thickBot="1">
      <c r="B9" s="70" t="s">
        <v>790</v>
      </c>
      <c r="C9" s="457"/>
      <c r="D9" s="458"/>
      <c r="E9" s="458"/>
      <c r="F9" s="717"/>
      <c r="G9" s="32"/>
      <c r="H9" s="32"/>
      <c r="I9" s="70" t="s">
        <v>791</v>
      </c>
      <c r="J9" s="284"/>
      <c r="K9" s="313"/>
      <c r="L9" s="311"/>
      <c r="O9" s="121" t="s">
        <v>792</v>
      </c>
      <c r="P9" s="457"/>
      <c r="Q9" s="458"/>
      <c r="R9" s="32"/>
      <c r="S9" s="32"/>
      <c r="T9" s="32"/>
    </row>
    <row r="10" spans="1:20" ht="23.5" thickBot="1">
      <c r="B10" s="70" t="s">
        <v>793</v>
      </c>
      <c r="C10" s="457"/>
      <c r="D10" s="458"/>
      <c r="E10" s="458"/>
      <c r="F10" s="717"/>
      <c r="G10" s="32"/>
      <c r="H10" s="32"/>
      <c r="I10" s="121" t="s">
        <v>794</v>
      </c>
      <c r="J10" s="457"/>
      <c r="K10" s="458"/>
      <c r="L10" s="717"/>
      <c r="O10" s="121" t="s">
        <v>794</v>
      </c>
      <c r="P10" s="457"/>
      <c r="Q10" s="458"/>
      <c r="R10" s="32"/>
      <c r="S10" s="32"/>
      <c r="T10" s="32"/>
    </row>
    <row r="11" spans="1:20" ht="23.5" thickBot="1">
      <c r="B11" s="70" t="s">
        <v>795</v>
      </c>
      <c r="C11" s="441">
        <f>Intro!D14</f>
        <v>0</v>
      </c>
      <c r="D11" s="442"/>
      <c r="E11" s="442"/>
      <c r="F11" s="720"/>
      <c r="G11" s="32"/>
      <c r="M11" s="32"/>
      <c r="N11" s="32"/>
      <c r="O11" s="32"/>
      <c r="P11" s="32"/>
      <c r="Q11" s="32"/>
      <c r="R11" s="32"/>
      <c r="S11" s="32"/>
      <c r="T11" s="32"/>
    </row>
    <row r="12" spans="1:20" ht="23">
      <c r="B12" s="70"/>
      <c r="C12" s="32"/>
      <c r="D12" s="32"/>
      <c r="E12" s="32"/>
      <c r="F12" s="32"/>
      <c r="G12" s="32"/>
      <c r="H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6.25" customHeight="1">
      <c r="B13" s="716" t="s">
        <v>796</v>
      </c>
      <c r="C13" s="433" t="s">
        <v>797</v>
      </c>
      <c r="D13" s="433"/>
      <c r="E13" s="433"/>
      <c r="F13" s="433"/>
      <c r="G13" s="433"/>
      <c r="H13" s="433"/>
      <c r="I13" s="721" t="s">
        <v>798</v>
      </c>
      <c r="J13" s="721"/>
      <c r="K13" s="722" t="s">
        <v>799</v>
      </c>
      <c r="L13" s="722"/>
      <c r="M13" s="722"/>
      <c r="N13" s="721" t="s">
        <v>800</v>
      </c>
      <c r="O13" s="721" t="s">
        <v>801</v>
      </c>
      <c r="P13" s="721"/>
      <c r="Q13" s="721"/>
      <c r="R13" s="721"/>
      <c r="S13" s="721"/>
      <c r="T13" s="722" t="s">
        <v>802</v>
      </c>
    </row>
    <row r="14" spans="1:20" ht="24.75" customHeight="1">
      <c r="B14" s="716"/>
      <c r="C14" s="433"/>
      <c r="D14" s="433"/>
      <c r="E14" s="433"/>
      <c r="F14" s="433"/>
      <c r="G14" s="433"/>
      <c r="H14" s="433"/>
      <c r="I14" s="721"/>
      <c r="J14" s="721"/>
      <c r="K14" s="722" t="s">
        <v>803</v>
      </c>
      <c r="L14" s="721" t="s">
        <v>804</v>
      </c>
      <c r="M14" s="721" t="s">
        <v>805</v>
      </c>
      <c r="N14" s="721"/>
      <c r="O14" s="721" t="s">
        <v>806</v>
      </c>
      <c r="P14" s="721" t="s">
        <v>807</v>
      </c>
      <c r="Q14" s="722" t="s">
        <v>808</v>
      </c>
      <c r="R14" s="722"/>
      <c r="S14" s="721" t="s">
        <v>809</v>
      </c>
      <c r="T14" s="722"/>
    </row>
    <row r="15" spans="1:20" ht="24.75" customHeight="1">
      <c r="B15" s="716"/>
      <c r="C15" s="433"/>
      <c r="D15" s="433"/>
      <c r="E15" s="433"/>
      <c r="F15" s="433"/>
      <c r="G15" s="433"/>
      <c r="H15" s="433"/>
      <c r="I15" s="721"/>
      <c r="J15" s="721"/>
      <c r="K15" s="722"/>
      <c r="L15" s="721"/>
      <c r="M15" s="721"/>
      <c r="N15" s="721"/>
      <c r="O15" s="721"/>
      <c r="P15" s="721"/>
      <c r="Q15" s="110" t="s">
        <v>810</v>
      </c>
      <c r="R15" s="110" t="s">
        <v>811</v>
      </c>
      <c r="S15" s="721"/>
      <c r="T15" s="722"/>
    </row>
    <row r="16" spans="1:20" ht="36.75" customHeight="1">
      <c r="B16" s="395"/>
      <c r="C16" s="723"/>
      <c r="D16" s="723"/>
      <c r="E16" s="723"/>
      <c r="F16" s="723"/>
      <c r="G16" s="723"/>
      <c r="H16" s="723"/>
      <c r="I16" s="723"/>
      <c r="J16" s="723"/>
      <c r="K16" s="395"/>
      <c r="L16" s="395"/>
      <c r="M16" s="395"/>
      <c r="N16" s="395"/>
      <c r="O16" s="395"/>
      <c r="P16" s="395"/>
      <c r="Q16" s="395"/>
      <c r="R16" s="395"/>
      <c r="S16" s="395"/>
      <c r="T16" s="395"/>
    </row>
    <row r="17" spans="2:20" ht="36.75" customHeight="1">
      <c r="B17" s="395"/>
      <c r="C17" s="723"/>
      <c r="D17" s="723"/>
      <c r="E17" s="723"/>
      <c r="F17" s="723"/>
      <c r="G17" s="723"/>
      <c r="H17" s="723"/>
      <c r="I17" s="723"/>
      <c r="J17" s="723"/>
      <c r="K17" s="395"/>
      <c r="L17" s="395"/>
      <c r="M17" s="395"/>
      <c r="N17" s="395"/>
      <c r="O17" s="395"/>
      <c r="P17" s="395"/>
      <c r="Q17" s="395"/>
      <c r="R17" s="395"/>
      <c r="S17" s="395"/>
      <c r="T17" s="395"/>
    </row>
    <row r="18" spans="2:20" ht="36.75" customHeight="1">
      <c r="B18" s="395"/>
      <c r="C18" s="723"/>
      <c r="D18" s="723"/>
      <c r="E18" s="723"/>
      <c r="F18" s="723"/>
      <c r="G18" s="723"/>
      <c r="H18" s="723"/>
      <c r="I18" s="723"/>
      <c r="J18" s="723"/>
      <c r="K18" s="395"/>
      <c r="L18" s="395"/>
      <c r="M18" s="395"/>
      <c r="N18" s="395"/>
      <c r="O18" s="395"/>
      <c r="P18" s="395"/>
      <c r="Q18" s="395"/>
      <c r="R18" s="395"/>
      <c r="S18" s="395"/>
      <c r="T18" s="395"/>
    </row>
    <row r="19" spans="2:20" ht="36.75" customHeight="1">
      <c r="B19" s="395"/>
      <c r="C19" s="723"/>
      <c r="D19" s="723"/>
      <c r="E19" s="723"/>
      <c r="F19" s="723"/>
      <c r="G19" s="723"/>
      <c r="H19" s="723"/>
      <c r="I19" s="723"/>
      <c r="J19" s="723"/>
      <c r="K19" s="395"/>
      <c r="L19" s="395"/>
      <c r="M19" s="395"/>
      <c r="N19" s="395"/>
      <c r="O19" s="395"/>
      <c r="P19" s="395"/>
      <c r="Q19" s="395"/>
      <c r="R19" s="395"/>
      <c r="S19" s="395"/>
      <c r="T19" s="395"/>
    </row>
    <row r="20" spans="2:20" ht="36.75" customHeight="1">
      <c r="B20" s="395"/>
      <c r="C20" s="723"/>
      <c r="D20" s="723"/>
      <c r="E20" s="723"/>
      <c r="F20" s="723"/>
      <c r="G20" s="723"/>
      <c r="H20" s="723"/>
      <c r="I20" s="723"/>
      <c r="J20" s="723"/>
      <c r="K20" s="395"/>
      <c r="L20" s="395"/>
      <c r="M20" s="395"/>
      <c r="N20" s="395"/>
      <c r="O20" s="395"/>
      <c r="P20" s="395"/>
      <c r="Q20" s="395"/>
      <c r="R20" s="395"/>
      <c r="S20" s="395"/>
      <c r="T20" s="395"/>
    </row>
    <row r="21" spans="2:20" ht="36.75" customHeight="1">
      <c r="B21" s="395"/>
      <c r="C21" s="723"/>
      <c r="D21" s="723"/>
      <c r="E21" s="723"/>
      <c r="F21" s="723"/>
      <c r="G21" s="723"/>
      <c r="H21" s="723"/>
      <c r="I21" s="723"/>
      <c r="J21" s="723"/>
      <c r="K21" s="395"/>
      <c r="L21" s="395"/>
      <c r="M21" s="395"/>
      <c r="N21" s="395"/>
      <c r="O21" s="395"/>
      <c r="P21" s="395"/>
      <c r="Q21" s="395"/>
      <c r="R21" s="395"/>
      <c r="S21" s="395"/>
      <c r="T21" s="395"/>
    </row>
    <row r="22" spans="2:20" ht="36.75" customHeight="1">
      <c r="B22" s="395"/>
      <c r="C22" s="723"/>
      <c r="D22" s="723"/>
      <c r="E22" s="723"/>
      <c r="F22" s="723"/>
      <c r="G22" s="723"/>
      <c r="H22" s="723"/>
      <c r="I22" s="723"/>
      <c r="J22" s="723"/>
      <c r="K22" s="395"/>
      <c r="L22" s="395"/>
      <c r="M22" s="395"/>
      <c r="N22" s="395"/>
      <c r="O22" s="395"/>
      <c r="P22" s="395"/>
      <c r="Q22" s="395"/>
      <c r="R22" s="395"/>
      <c r="S22" s="395"/>
      <c r="T22" s="395"/>
    </row>
    <row r="23" spans="2:20" ht="36.75" customHeight="1">
      <c r="B23" s="395"/>
      <c r="C23" s="723"/>
      <c r="D23" s="723"/>
      <c r="E23" s="723"/>
      <c r="F23" s="723"/>
      <c r="G23" s="723"/>
      <c r="H23" s="723"/>
      <c r="I23" s="723"/>
      <c r="J23" s="723"/>
      <c r="K23" s="395"/>
      <c r="L23" s="395"/>
      <c r="M23" s="395"/>
      <c r="N23" s="395"/>
      <c r="O23" s="395"/>
      <c r="P23" s="395"/>
      <c r="Q23" s="395"/>
      <c r="R23" s="395"/>
      <c r="S23" s="395"/>
      <c r="T23" s="395"/>
    </row>
    <row r="24" spans="2:20" ht="36.75" customHeight="1">
      <c r="B24" s="395"/>
      <c r="C24" s="723"/>
      <c r="D24" s="723"/>
      <c r="E24" s="723"/>
      <c r="F24" s="723"/>
      <c r="G24" s="723"/>
      <c r="H24" s="723"/>
      <c r="I24" s="723"/>
      <c r="J24" s="723"/>
      <c r="K24" s="395"/>
      <c r="L24" s="395"/>
      <c r="M24" s="395"/>
      <c r="N24" s="395"/>
      <c r="O24" s="395"/>
      <c r="P24" s="395"/>
      <c r="Q24" s="395"/>
      <c r="R24" s="395"/>
      <c r="S24" s="395"/>
      <c r="T24" s="395"/>
    </row>
    <row r="25" spans="2:20" ht="36.75" customHeight="1">
      <c r="B25" s="395"/>
      <c r="C25" s="723"/>
      <c r="D25" s="723"/>
      <c r="E25" s="723"/>
      <c r="F25" s="723"/>
      <c r="G25" s="723"/>
      <c r="H25" s="723"/>
      <c r="I25" s="723"/>
      <c r="J25" s="723"/>
      <c r="K25" s="395"/>
      <c r="L25" s="395"/>
      <c r="M25" s="395"/>
      <c r="N25" s="395"/>
      <c r="O25" s="395"/>
      <c r="P25" s="395"/>
      <c r="Q25" s="395"/>
      <c r="R25" s="395"/>
      <c r="S25" s="395"/>
      <c r="T25" s="395"/>
    </row>
    <row r="26" spans="2:20" ht="36.75" customHeight="1">
      <c r="B26" s="395"/>
      <c r="C26" s="723"/>
      <c r="D26" s="723"/>
      <c r="E26" s="723"/>
      <c r="F26" s="723"/>
      <c r="G26" s="723"/>
      <c r="H26" s="723"/>
      <c r="I26" s="723"/>
      <c r="J26" s="723"/>
      <c r="K26" s="395"/>
      <c r="L26" s="395"/>
      <c r="M26" s="395"/>
      <c r="N26" s="395"/>
      <c r="O26" s="395"/>
      <c r="P26" s="395"/>
      <c r="Q26" s="395"/>
      <c r="R26" s="395"/>
      <c r="S26" s="395"/>
      <c r="T26" s="395"/>
    </row>
    <row r="27" spans="2:20" ht="36.75" customHeight="1">
      <c r="B27" s="395"/>
      <c r="C27" s="723"/>
      <c r="D27" s="723"/>
      <c r="E27" s="723"/>
      <c r="F27" s="723"/>
      <c r="G27" s="723"/>
      <c r="H27" s="723"/>
      <c r="I27" s="723"/>
      <c r="J27" s="723"/>
      <c r="K27" s="395"/>
      <c r="L27" s="395"/>
      <c r="M27" s="395"/>
      <c r="N27" s="395"/>
      <c r="O27" s="395"/>
      <c r="P27" s="395"/>
      <c r="Q27" s="395"/>
      <c r="R27" s="395"/>
      <c r="S27" s="395"/>
      <c r="T27" s="395"/>
    </row>
    <row r="28" spans="2:20" ht="36.75" customHeight="1">
      <c r="B28" s="395"/>
      <c r="C28" s="723"/>
      <c r="D28" s="723"/>
      <c r="E28" s="723"/>
      <c r="F28" s="723"/>
      <c r="G28" s="723"/>
      <c r="H28" s="723"/>
      <c r="I28" s="723"/>
      <c r="J28" s="723"/>
      <c r="K28" s="395"/>
      <c r="L28" s="395"/>
      <c r="M28" s="395"/>
      <c r="N28" s="395"/>
      <c r="O28" s="395"/>
      <c r="P28" s="395"/>
      <c r="Q28" s="395"/>
      <c r="R28" s="395"/>
      <c r="S28" s="395"/>
      <c r="T28" s="395"/>
    </row>
    <row r="29" spans="2:20" ht="36.75" customHeight="1">
      <c r="B29" s="395"/>
      <c r="C29" s="723"/>
      <c r="D29" s="723"/>
      <c r="E29" s="723"/>
      <c r="F29" s="723"/>
      <c r="G29" s="723"/>
      <c r="H29" s="723"/>
      <c r="I29" s="723"/>
      <c r="J29" s="723"/>
      <c r="K29" s="395"/>
      <c r="L29" s="395"/>
      <c r="M29" s="395"/>
      <c r="N29" s="395"/>
      <c r="O29" s="395"/>
      <c r="P29" s="395"/>
      <c r="Q29" s="395"/>
      <c r="R29" s="395"/>
      <c r="S29" s="395"/>
      <c r="T29" s="395"/>
    </row>
    <row r="30" spans="2:20" ht="36.75" customHeight="1">
      <c r="B30" s="395"/>
      <c r="C30" s="723"/>
      <c r="D30" s="723"/>
      <c r="E30" s="723"/>
      <c r="F30" s="723"/>
      <c r="G30" s="723"/>
      <c r="H30" s="723"/>
      <c r="I30" s="723"/>
      <c r="J30" s="723"/>
      <c r="K30" s="395"/>
      <c r="L30" s="395"/>
      <c r="M30" s="395"/>
      <c r="N30" s="395"/>
      <c r="O30" s="395"/>
      <c r="P30" s="395"/>
      <c r="Q30" s="395"/>
      <c r="R30" s="395"/>
      <c r="S30" s="395"/>
      <c r="T30" s="395"/>
    </row>
    <row r="31" spans="2:20" ht="36.75" customHeight="1">
      <c r="B31" s="395"/>
      <c r="C31" s="723"/>
      <c r="D31" s="723"/>
      <c r="E31" s="723"/>
      <c r="F31" s="723"/>
      <c r="G31" s="723"/>
      <c r="H31" s="723"/>
      <c r="I31" s="723"/>
      <c r="J31" s="723"/>
      <c r="K31" s="395"/>
      <c r="L31" s="395"/>
      <c r="M31" s="395"/>
      <c r="N31" s="395"/>
      <c r="O31" s="395"/>
      <c r="P31" s="395"/>
      <c r="Q31" s="395"/>
      <c r="R31" s="395"/>
      <c r="S31" s="395"/>
      <c r="T31" s="395"/>
    </row>
    <row r="32" spans="2:20" ht="36.75" customHeight="1">
      <c r="B32" s="395"/>
      <c r="C32" s="723"/>
      <c r="D32" s="723"/>
      <c r="E32" s="723"/>
      <c r="F32" s="723"/>
      <c r="G32" s="723"/>
      <c r="H32" s="723"/>
      <c r="I32" s="723"/>
      <c r="J32" s="723"/>
      <c r="K32" s="395"/>
      <c r="L32" s="395"/>
      <c r="M32" s="395"/>
      <c r="N32" s="395"/>
      <c r="O32" s="395"/>
      <c r="P32" s="395"/>
      <c r="Q32" s="395"/>
      <c r="R32" s="395"/>
      <c r="S32" s="395"/>
      <c r="T32" s="395"/>
    </row>
    <row r="33" spans="2:20" ht="36.75" customHeight="1">
      <c r="B33" s="395"/>
      <c r="C33" s="723"/>
      <c r="D33" s="723"/>
      <c r="E33" s="723"/>
      <c r="F33" s="723"/>
      <c r="G33" s="723"/>
      <c r="H33" s="723"/>
      <c r="I33" s="723"/>
      <c r="J33" s="723"/>
      <c r="K33" s="395"/>
      <c r="L33" s="395"/>
      <c r="M33" s="395"/>
      <c r="N33" s="395"/>
      <c r="O33" s="395"/>
      <c r="P33" s="395"/>
      <c r="Q33" s="395"/>
      <c r="R33" s="395"/>
      <c r="S33" s="395"/>
      <c r="T33" s="395"/>
    </row>
    <row r="34" spans="2:20" ht="36.75" customHeight="1">
      <c r="B34" s="395"/>
      <c r="C34" s="723"/>
      <c r="D34" s="723"/>
      <c r="E34" s="723"/>
      <c r="F34" s="723"/>
      <c r="G34" s="723"/>
      <c r="H34" s="723"/>
      <c r="I34" s="723"/>
      <c r="J34" s="723"/>
      <c r="K34" s="395"/>
      <c r="L34" s="395"/>
      <c r="M34" s="395"/>
      <c r="N34" s="395"/>
      <c r="O34" s="395"/>
      <c r="P34" s="395"/>
      <c r="Q34" s="395"/>
      <c r="R34" s="395"/>
      <c r="S34" s="395"/>
      <c r="T34" s="395"/>
    </row>
    <row r="35" spans="2:20" ht="36.75" customHeight="1">
      <c r="B35" s="395"/>
      <c r="C35" s="723"/>
      <c r="D35" s="723"/>
      <c r="E35" s="723"/>
      <c r="F35" s="723"/>
      <c r="G35" s="723"/>
      <c r="H35" s="723"/>
      <c r="I35" s="723"/>
      <c r="J35" s="723"/>
      <c r="K35" s="395"/>
      <c r="L35" s="395"/>
      <c r="M35" s="395"/>
      <c r="N35" s="395"/>
      <c r="O35" s="395"/>
      <c r="P35" s="395"/>
      <c r="Q35" s="395"/>
      <c r="R35" s="395"/>
      <c r="S35" s="395"/>
      <c r="T35" s="395"/>
    </row>
    <row r="36" spans="2:20" ht="36.75" customHeight="1">
      <c r="B36" s="395"/>
      <c r="C36" s="723"/>
      <c r="D36" s="723"/>
      <c r="E36" s="723"/>
      <c r="F36" s="723"/>
      <c r="G36" s="723"/>
      <c r="H36" s="723"/>
      <c r="I36" s="723"/>
      <c r="J36" s="723"/>
      <c r="K36" s="395"/>
      <c r="L36" s="395"/>
      <c r="M36" s="395"/>
      <c r="N36" s="395"/>
      <c r="O36" s="395"/>
      <c r="P36" s="395"/>
      <c r="Q36" s="395"/>
      <c r="R36" s="395"/>
      <c r="S36" s="395"/>
      <c r="T36" s="395"/>
    </row>
    <row r="37" spans="2:20" ht="36.75" customHeight="1">
      <c r="B37" s="395"/>
      <c r="C37" s="723"/>
      <c r="D37" s="723"/>
      <c r="E37" s="723"/>
      <c r="F37" s="723"/>
      <c r="G37" s="723"/>
      <c r="H37" s="723"/>
      <c r="I37" s="723"/>
      <c r="J37" s="723"/>
      <c r="K37" s="395"/>
      <c r="L37" s="395"/>
      <c r="M37" s="395"/>
      <c r="N37" s="395"/>
      <c r="O37" s="395"/>
      <c r="P37" s="395"/>
      <c r="Q37" s="395"/>
      <c r="R37" s="395"/>
      <c r="S37" s="395"/>
      <c r="T37" s="395"/>
    </row>
    <row r="38" spans="2:20" ht="36.75" customHeight="1">
      <c r="B38" s="395"/>
      <c r="C38" s="723"/>
      <c r="D38" s="723"/>
      <c r="E38" s="723"/>
      <c r="F38" s="723"/>
      <c r="G38" s="723"/>
      <c r="H38" s="723"/>
      <c r="I38" s="723"/>
      <c r="J38" s="723"/>
      <c r="K38" s="395"/>
      <c r="L38" s="395"/>
      <c r="M38" s="395"/>
      <c r="N38" s="395"/>
      <c r="O38" s="395"/>
      <c r="P38" s="395"/>
      <c r="Q38" s="395"/>
      <c r="R38" s="395"/>
      <c r="S38" s="395"/>
      <c r="T38" s="395"/>
    </row>
    <row r="39" spans="2:20" ht="36.75" customHeight="1">
      <c r="B39" s="395"/>
      <c r="C39" s="723"/>
      <c r="D39" s="723"/>
      <c r="E39" s="723"/>
      <c r="F39" s="723"/>
      <c r="G39" s="723"/>
      <c r="H39" s="723"/>
      <c r="I39" s="723"/>
      <c r="J39" s="723"/>
      <c r="K39" s="395"/>
      <c r="L39" s="395"/>
      <c r="M39" s="395"/>
      <c r="N39" s="395"/>
      <c r="O39" s="395"/>
      <c r="P39" s="395"/>
      <c r="Q39" s="395"/>
      <c r="R39" s="395"/>
      <c r="S39" s="395"/>
      <c r="T39" s="395"/>
    </row>
    <row r="40" spans="2:20" ht="36.75" customHeight="1">
      <c r="B40" s="395"/>
      <c r="C40" s="723"/>
      <c r="D40" s="723"/>
      <c r="E40" s="723"/>
      <c r="F40" s="723"/>
      <c r="G40" s="723"/>
      <c r="H40" s="723"/>
      <c r="I40" s="723"/>
      <c r="J40" s="723"/>
      <c r="K40" s="395"/>
      <c r="L40" s="395"/>
      <c r="M40" s="395"/>
      <c r="N40" s="395"/>
      <c r="O40" s="395"/>
      <c r="P40" s="395"/>
      <c r="Q40" s="395"/>
      <c r="R40" s="395"/>
      <c r="S40" s="395"/>
      <c r="T40" s="395"/>
    </row>
    <row r="41" spans="2:20" ht="36.75" customHeight="1">
      <c r="B41" s="395"/>
      <c r="C41" s="723"/>
      <c r="D41" s="723"/>
      <c r="E41" s="723"/>
      <c r="F41" s="723"/>
      <c r="G41" s="723"/>
      <c r="H41" s="723"/>
      <c r="I41" s="723"/>
      <c r="J41" s="723"/>
      <c r="K41" s="395"/>
      <c r="L41" s="395"/>
      <c r="M41" s="395"/>
      <c r="N41" s="395"/>
      <c r="O41" s="395"/>
      <c r="P41" s="395"/>
      <c r="Q41" s="395"/>
      <c r="R41" s="395"/>
      <c r="S41" s="395"/>
      <c r="T41" s="395"/>
    </row>
    <row r="42" spans="2:20" ht="36.75" customHeight="1">
      <c r="B42" s="395"/>
      <c r="C42" s="723"/>
      <c r="D42" s="723"/>
      <c r="E42" s="723"/>
      <c r="F42" s="723"/>
      <c r="G42" s="723"/>
      <c r="H42" s="723"/>
      <c r="I42" s="723"/>
      <c r="J42" s="723"/>
      <c r="K42" s="395"/>
      <c r="L42" s="395"/>
      <c r="M42" s="395"/>
      <c r="N42" s="395"/>
      <c r="O42" s="395"/>
      <c r="P42" s="395"/>
      <c r="Q42" s="395"/>
      <c r="R42" s="395"/>
      <c r="S42" s="395"/>
      <c r="T42" s="395"/>
    </row>
    <row r="43" spans="2:20" ht="36.75" customHeight="1">
      <c r="B43" s="395"/>
      <c r="C43" s="723"/>
      <c r="D43" s="723"/>
      <c r="E43" s="723"/>
      <c r="F43" s="723"/>
      <c r="G43" s="723"/>
      <c r="H43" s="723"/>
      <c r="I43" s="723"/>
      <c r="J43" s="723"/>
      <c r="K43" s="395"/>
      <c r="L43" s="395"/>
      <c r="M43" s="395"/>
      <c r="N43" s="395"/>
      <c r="O43" s="395"/>
      <c r="P43" s="395"/>
      <c r="Q43" s="395"/>
      <c r="R43" s="395"/>
      <c r="S43" s="395"/>
      <c r="T43" s="395"/>
    </row>
    <row r="44" spans="2:20" ht="36.75" customHeight="1">
      <c r="B44" s="395"/>
      <c r="C44" s="723"/>
      <c r="D44" s="723"/>
      <c r="E44" s="723"/>
      <c r="F44" s="723"/>
      <c r="G44" s="723"/>
      <c r="H44" s="723"/>
      <c r="I44" s="723"/>
      <c r="J44" s="723"/>
      <c r="K44" s="395"/>
      <c r="L44" s="395"/>
      <c r="M44" s="395"/>
      <c r="N44" s="395"/>
      <c r="O44" s="395"/>
      <c r="P44" s="395"/>
      <c r="Q44" s="395"/>
      <c r="R44" s="395"/>
      <c r="S44" s="395"/>
      <c r="T44" s="395"/>
    </row>
    <row r="45" spans="2:20" ht="36.75" customHeight="1">
      <c r="B45" s="395"/>
      <c r="C45" s="723"/>
      <c r="D45" s="723"/>
      <c r="E45" s="723"/>
      <c r="F45" s="723"/>
      <c r="G45" s="723"/>
      <c r="H45" s="723"/>
      <c r="I45" s="723"/>
      <c r="J45" s="723"/>
      <c r="K45" s="395"/>
      <c r="L45" s="395"/>
      <c r="M45" s="395"/>
      <c r="N45" s="395"/>
      <c r="O45" s="395"/>
      <c r="P45" s="395"/>
      <c r="Q45" s="395"/>
      <c r="R45" s="395"/>
      <c r="S45" s="395"/>
      <c r="T45" s="395"/>
    </row>
    <row r="46" spans="2:20"/>
    <row r="1048575" ht="18" hidden="1" customHeight="1"/>
    <row r="1048576" ht="19.5" hidden="1" customHeight="1"/>
  </sheetData>
  <sheetProtection algorithmName="SHA-512" hashValue="+5wUPtKdVCfJibXYQklaeRgyCqG1804dg9dLNQcEfAbY/ebQSafMUzzkHZi9Xv11K5Wpy//bRu0uboMkKRkw+A==" saltValue="+KLdUB9e521ba4edOkCLbg==" spinCount="100000" sheet="1" objects="1" scenarios="1" selectLockedCells="1"/>
  <mergeCells count="91">
    <mergeCell ref="I34:J34"/>
    <mergeCell ref="C45:H45"/>
    <mergeCell ref="I45:J45"/>
    <mergeCell ref="P6:Q6"/>
    <mergeCell ref="P7:Q7"/>
    <mergeCell ref="P8:Q8"/>
    <mergeCell ref="P9:Q9"/>
    <mergeCell ref="P10:Q10"/>
    <mergeCell ref="J7:L7"/>
    <mergeCell ref="J10:L10"/>
    <mergeCell ref="C10:F10"/>
    <mergeCell ref="C8:F8"/>
    <mergeCell ref="C11:F11"/>
    <mergeCell ref="J6:L6"/>
    <mergeCell ref="J8:L8"/>
    <mergeCell ref="I41:J41"/>
    <mergeCell ref="I29:J29"/>
    <mergeCell ref="I30:J30"/>
    <mergeCell ref="I31:J31"/>
    <mergeCell ref="I32:J32"/>
    <mergeCell ref="I33:J33"/>
    <mergeCell ref="I23:J23"/>
    <mergeCell ref="I24:J24"/>
    <mergeCell ref="I25:J25"/>
    <mergeCell ref="I26:J26"/>
    <mergeCell ref="I27:J27"/>
    <mergeCell ref="I44:J44"/>
    <mergeCell ref="I35:J35"/>
    <mergeCell ref="I36:J36"/>
    <mergeCell ref="I37:J37"/>
    <mergeCell ref="I38:J38"/>
    <mergeCell ref="I39:J39"/>
    <mergeCell ref="I40:J40"/>
    <mergeCell ref="I43:J43"/>
    <mergeCell ref="I42:J42"/>
    <mergeCell ref="I28:J28"/>
    <mergeCell ref="C43:H43"/>
    <mergeCell ref="C44:H44"/>
    <mergeCell ref="I16:J16"/>
    <mergeCell ref="I17:J17"/>
    <mergeCell ref="I18:J18"/>
    <mergeCell ref="I19:J19"/>
    <mergeCell ref="I20:J20"/>
    <mergeCell ref="I21:J21"/>
    <mergeCell ref="I22:J22"/>
    <mergeCell ref="C37:H37"/>
    <mergeCell ref="C38:H38"/>
    <mergeCell ref="C39:H39"/>
    <mergeCell ref="C40:H40"/>
    <mergeCell ref="C41:H41"/>
    <mergeCell ref="C28:H28"/>
    <mergeCell ref="C29:H29"/>
    <mergeCell ref="C42:H42"/>
    <mergeCell ref="C31:H31"/>
    <mergeCell ref="C32:H32"/>
    <mergeCell ref="C33:H33"/>
    <mergeCell ref="C34:H34"/>
    <mergeCell ref="C35:H35"/>
    <mergeCell ref="C36:H36"/>
    <mergeCell ref="P14:P15"/>
    <mergeCell ref="Q14:R14"/>
    <mergeCell ref="S14:S15"/>
    <mergeCell ref="C30:H30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O13:S13"/>
    <mergeCell ref="T13:T15"/>
    <mergeCell ref="K14:K15"/>
    <mergeCell ref="L14:L15"/>
    <mergeCell ref="B2:G2"/>
    <mergeCell ref="C4:D4"/>
    <mergeCell ref="C6:F6"/>
    <mergeCell ref="C7:F7"/>
    <mergeCell ref="C9:F9"/>
    <mergeCell ref="B13:B15"/>
    <mergeCell ref="C13:H15"/>
    <mergeCell ref="I13:J15"/>
    <mergeCell ref="K13:M13"/>
    <mergeCell ref="N13:N15"/>
    <mergeCell ref="M14:M15"/>
    <mergeCell ref="O14:O1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63FFE6-A9C6-4125-8D0F-E4A3D13399DC}">
          <x14:formula1>
            <xm:f>Criterial!$D$2:$D$4</xm:f>
          </x14:formula1>
          <xm:sqref>C5:D5</xm:sqref>
        </x14:dataValidation>
        <x14:dataValidation type="list" allowBlank="1" showInputMessage="1" showErrorMessage="1" xr:uid="{C4B2CCD3-2048-4583-AC66-7DE41F1F6FBC}">
          <x14:formula1>
            <xm:f>Criterial!$D$2:$D$5</xm:f>
          </x14:formula1>
          <xm:sqref>C4:D4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9C54-A5DE-4281-A37B-7809523A4F83}">
  <sheetPr codeName="Hoja25"/>
  <dimension ref="A1:D12"/>
  <sheetViews>
    <sheetView showGridLines="0" workbookViewId="0">
      <selection activeCell="D5" sqref="D5"/>
    </sheetView>
  </sheetViews>
  <sheetFormatPr defaultColWidth="10.81640625" defaultRowHeight="14.5"/>
  <cols>
    <col min="1" max="1" width="30.26953125" customWidth="1"/>
    <col min="2" max="2" width="22.7265625" customWidth="1"/>
    <col min="3" max="3" width="21.7265625" customWidth="1"/>
    <col min="4" max="4" width="20.81640625" customWidth="1"/>
  </cols>
  <sheetData>
    <row r="1" spans="1:4" ht="34.5" customHeight="1">
      <c r="A1" s="82" t="s">
        <v>165</v>
      </c>
      <c r="B1" s="82" t="s">
        <v>167</v>
      </c>
      <c r="C1" s="82" t="s">
        <v>168</v>
      </c>
      <c r="D1" s="82" t="s">
        <v>813</v>
      </c>
    </row>
    <row r="2" spans="1:4">
      <c r="A2" t="s">
        <v>814</v>
      </c>
      <c r="B2" t="s">
        <v>815</v>
      </c>
      <c r="C2" t="s">
        <v>816</v>
      </c>
      <c r="D2" t="s">
        <v>817</v>
      </c>
    </row>
    <row r="3" spans="1:4">
      <c r="A3" t="s">
        <v>818</v>
      </c>
      <c r="B3" t="s">
        <v>819</v>
      </c>
      <c r="C3" t="s">
        <v>820</v>
      </c>
      <c r="D3" t="s">
        <v>821</v>
      </c>
    </row>
    <row r="4" spans="1:4">
      <c r="A4" t="s">
        <v>822</v>
      </c>
      <c r="B4" t="s">
        <v>823</v>
      </c>
      <c r="C4" t="s">
        <v>824</v>
      </c>
      <c r="D4" t="s">
        <v>825</v>
      </c>
    </row>
    <row r="5" spans="1:4">
      <c r="A5" t="s">
        <v>826</v>
      </c>
      <c r="B5" t="s">
        <v>827</v>
      </c>
      <c r="C5" t="s">
        <v>828</v>
      </c>
      <c r="D5" t="s">
        <v>166</v>
      </c>
    </row>
    <row r="6" spans="1:4">
      <c r="A6" t="s">
        <v>829</v>
      </c>
      <c r="B6" t="s">
        <v>830</v>
      </c>
      <c r="C6" t="s">
        <v>831</v>
      </c>
    </row>
    <row r="7" spans="1:4">
      <c r="A7" t="s">
        <v>832</v>
      </c>
      <c r="B7" t="s">
        <v>833</v>
      </c>
      <c r="C7" t="s">
        <v>834</v>
      </c>
    </row>
    <row r="8" spans="1:4">
      <c r="A8" t="s">
        <v>835</v>
      </c>
      <c r="B8" t="s">
        <v>836</v>
      </c>
      <c r="C8" t="s">
        <v>837</v>
      </c>
    </row>
    <row r="9" spans="1:4">
      <c r="A9" t="s">
        <v>838</v>
      </c>
      <c r="B9" t="s">
        <v>839</v>
      </c>
      <c r="C9" t="s">
        <v>840</v>
      </c>
    </row>
    <row r="10" spans="1:4">
      <c r="A10" t="s">
        <v>841</v>
      </c>
      <c r="B10" t="s">
        <v>842</v>
      </c>
      <c r="C10" t="s">
        <v>843</v>
      </c>
    </row>
    <row r="11" spans="1:4">
      <c r="A11" t="s">
        <v>844</v>
      </c>
      <c r="B11" t="s">
        <v>845</v>
      </c>
      <c r="C11" t="s">
        <v>846</v>
      </c>
    </row>
    <row r="12" spans="1:4">
      <c r="A12" t="s">
        <v>166</v>
      </c>
      <c r="B12" t="s">
        <v>166</v>
      </c>
      <c r="C12" t="s">
        <v>166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9635706-0F6F-47EB-85D0-D66D50710B87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A1:D1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0FD4-253D-4604-BBA0-B9379D2119DF}">
  <sheetPr codeName="Hoja6"/>
  <dimension ref="A1:I40"/>
  <sheetViews>
    <sheetView showGridLines="0" workbookViewId="0">
      <selection activeCell="H19" sqref="H19"/>
    </sheetView>
  </sheetViews>
  <sheetFormatPr defaultColWidth="0" defaultRowHeight="15" customHeight="1" zeroHeight="1"/>
  <cols>
    <col min="1" max="1" width="6.453125" customWidth="1"/>
    <col min="2" max="2" width="24.54296875" customWidth="1"/>
    <col min="3" max="4" width="11.453125" customWidth="1"/>
    <col min="5" max="5" width="23.26953125" customWidth="1"/>
    <col min="6" max="8" width="11.453125" customWidth="1"/>
    <col min="9" max="9" width="6.453125" customWidth="1"/>
    <col min="10" max="16384" width="11.453125" hidden="1"/>
  </cols>
  <sheetData>
    <row r="1" spans="2:8" thickBot="1"/>
    <row r="2" spans="2:8" ht="33" thickBot="1">
      <c r="B2" s="724" t="s">
        <v>86</v>
      </c>
      <c r="C2" s="725"/>
      <c r="D2" s="725"/>
      <c r="E2" s="725"/>
      <c r="F2" s="725"/>
      <c r="G2" s="725"/>
      <c r="H2" s="726"/>
    </row>
    <row r="3" spans="2:8" ht="12.75" customHeight="1"/>
    <row r="4" spans="2:8" ht="19.5" customHeight="1"/>
    <row r="5" spans="2:8" ht="18.5">
      <c r="B5" s="727" t="s">
        <v>847</v>
      </c>
      <c r="C5" s="727"/>
      <c r="D5" s="727"/>
      <c r="E5" s="727"/>
      <c r="F5" s="727"/>
      <c r="G5" s="727"/>
      <c r="H5" s="727"/>
    </row>
    <row r="6" spans="2:8" ht="18.5">
      <c r="B6" s="728" t="s">
        <v>848</v>
      </c>
      <c r="C6" s="729"/>
      <c r="D6" s="729"/>
      <c r="E6" s="729"/>
      <c r="F6" s="729"/>
      <c r="G6" s="729"/>
      <c r="H6" s="729"/>
    </row>
    <row r="7" spans="2:8" ht="14.5"/>
    <row r="8" spans="2:8" ht="14.5"/>
    <row r="9" spans="2:8" ht="14.5"/>
    <row r="10" spans="2:8" ht="14.5"/>
    <row r="11" spans="2:8" ht="14.5"/>
    <row r="12" spans="2:8" ht="14.5"/>
    <row r="13" spans="2:8" ht="14.5"/>
    <row r="14" spans="2:8" ht="14.5"/>
    <row r="15" spans="2:8" ht="14.5"/>
    <row r="16" spans="2:8" ht="14.5"/>
    <row r="17" ht="14.5"/>
    <row r="18" ht="14.5"/>
    <row r="19" ht="14.5"/>
    <row r="20" ht="14.5"/>
    <row r="21" ht="14.5"/>
    <row r="22" ht="14.5"/>
    <row r="23" ht="14.5"/>
    <row r="24" ht="14.5"/>
    <row r="25" ht="14.5"/>
    <row r="26" ht="14.5"/>
    <row r="27" ht="14.5"/>
    <row r="28" ht="14.5"/>
    <row r="29" ht="14.5"/>
    <row r="30" ht="14.5"/>
    <row r="31" ht="14.5"/>
    <row r="32" ht="14.5"/>
    <row r="33" ht="14.5"/>
    <row r="34" ht="14.5"/>
    <row r="35" ht="14.5"/>
    <row r="36" ht="14.5"/>
    <row r="37" ht="14.5"/>
    <row r="38" ht="14.5"/>
    <row r="39" ht="14.5"/>
    <row r="40" ht="14.5"/>
  </sheetData>
  <sheetProtection algorithmName="SHA-512" hashValue="5WjnPh9tqb9StBGXTzkIlBc27271OSSOEeCfjyGTFZhRil2+RRIiR/MFvQJHxg0pwkLNeDVrKRvOqUPoCH7uMQ==" saltValue="KhdHdytawPja6TV1Yl9sjw==" spinCount="100000" sheet="1" objects="1" scenarios="1"/>
  <mergeCells count="3">
    <mergeCell ref="B2:H2"/>
    <mergeCell ref="B5:H5"/>
    <mergeCell ref="B6:H6"/>
  </mergeCells>
  <hyperlinks>
    <hyperlink ref="B6" r:id="rId1" xr:uid="{E62258E0-9732-4BCA-94B9-3621C8255DD6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0CEC-65D8-447E-B336-A4056A49C98E}">
  <sheetPr codeName="Hoja40"/>
  <dimension ref="A1:G30"/>
  <sheetViews>
    <sheetView showGridLines="0" zoomScale="85" zoomScaleNormal="85" workbookViewId="0">
      <pane ySplit="2" topLeftCell="A3" activePane="bottomLeft" state="frozen"/>
      <selection activeCell="A2" sqref="A2"/>
      <selection pane="bottomLeft" activeCell="D3" sqref="D3"/>
    </sheetView>
  </sheetViews>
  <sheetFormatPr defaultColWidth="0" defaultRowHeight="81" customHeight="1" zeroHeight="1"/>
  <cols>
    <col min="1" max="1" width="7.1796875" customWidth="1"/>
    <col min="2" max="2" width="11.7265625" customWidth="1"/>
    <col min="3" max="3" width="29.81640625" customWidth="1"/>
    <col min="4" max="4" width="29.54296875" customWidth="1"/>
    <col min="5" max="5" width="22" customWidth="1"/>
    <col min="6" max="6" width="22" hidden="1" customWidth="1"/>
    <col min="7" max="7" width="68.7265625" hidden="1" customWidth="1"/>
    <col min="8" max="16384" width="22" hidden="1"/>
  </cols>
  <sheetData>
    <row r="1" spans="2:4" ht="15" thickBot="1"/>
    <row r="2" spans="2:4" ht="28.5" customHeight="1" thickBot="1">
      <c r="B2" s="397" t="s">
        <v>98</v>
      </c>
      <c r="C2" s="397" t="s">
        <v>99</v>
      </c>
      <c r="D2" s="397" t="s">
        <v>100</v>
      </c>
    </row>
    <row r="3" spans="2:4" ht="76.5" customHeight="1" thickBot="1">
      <c r="B3" s="11">
        <v>1</v>
      </c>
      <c r="C3" s="396" t="s">
        <v>101</v>
      </c>
      <c r="D3" s="396" t="s">
        <v>102</v>
      </c>
    </row>
    <row r="4" spans="2:4" ht="76.5" customHeight="1" thickBot="1">
      <c r="B4" s="11">
        <v>2</v>
      </c>
      <c r="C4" s="398" t="s">
        <v>103</v>
      </c>
      <c r="D4" s="396" t="s">
        <v>102</v>
      </c>
    </row>
    <row r="5" spans="2:4" ht="76.5" customHeight="1" thickBot="1">
      <c r="B5" s="11">
        <v>3</v>
      </c>
      <c r="C5" s="398" t="s">
        <v>104</v>
      </c>
      <c r="D5" s="396" t="s">
        <v>102</v>
      </c>
    </row>
    <row r="6" spans="2:4" ht="76.5" customHeight="1" thickBot="1">
      <c r="B6" s="11">
        <v>4</v>
      </c>
      <c r="C6" s="398" t="s">
        <v>44</v>
      </c>
      <c r="D6" s="396" t="s">
        <v>102</v>
      </c>
    </row>
    <row r="7" spans="2:4" ht="76.5" customHeight="1" thickBot="1">
      <c r="B7" s="11">
        <v>5</v>
      </c>
      <c r="C7" s="398" t="s">
        <v>45</v>
      </c>
      <c r="D7" s="396" t="s">
        <v>102</v>
      </c>
    </row>
    <row r="8" spans="2:4" ht="76.5" customHeight="1" thickBot="1">
      <c r="B8" s="11">
        <v>6</v>
      </c>
      <c r="C8" s="398" t="s">
        <v>47</v>
      </c>
      <c r="D8" s="396" t="s">
        <v>102</v>
      </c>
    </row>
    <row r="9" spans="2:4" ht="76.5" customHeight="1" thickBot="1">
      <c r="B9" s="11">
        <v>7</v>
      </c>
      <c r="C9" s="398" t="s">
        <v>48</v>
      </c>
      <c r="D9" s="396" t="s">
        <v>102</v>
      </c>
    </row>
    <row r="10" spans="2:4" ht="76.5" customHeight="1" thickBot="1">
      <c r="B10" s="11">
        <v>8</v>
      </c>
      <c r="C10" s="398" t="s">
        <v>49</v>
      </c>
      <c r="D10" s="396" t="s">
        <v>102</v>
      </c>
    </row>
    <row r="11" spans="2:4" ht="76.5" customHeight="1" thickBot="1">
      <c r="B11" s="11">
        <v>9</v>
      </c>
      <c r="C11" s="398" t="s">
        <v>50</v>
      </c>
      <c r="D11" s="396" t="s">
        <v>102</v>
      </c>
    </row>
    <row r="12" spans="2:4" ht="76.5" customHeight="1" thickBot="1">
      <c r="B12" s="11">
        <v>10</v>
      </c>
      <c r="C12" s="398" t="s">
        <v>51</v>
      </c>
      <c r="D12" s="396" t="s">
        <v>102</v>
      </c>
    </row>
    <row r="13" spans="2:4" ht="76.5" customHeight="1" thickBot="1">
      <c r="B13" s="11">
        <v>11</v>
      </c>
      <c r="C13" s="398" t="s">
        <v>52</v>
      </c>
      <c r="D13" s="396" t="s">
        <v>102</v>
      </c>
    </row>
    <row r="14" spans="2:4" ht="76.5" customHeight="1" thickBot="1">
      <c r="B14" s="11">
        <v>12</v>
      </c>
      <c r="C14" s="398" t="s">
        <v>53</v>
      </c>
      <c r="D14" s="396" t="s">
        <v>102</v>
      </c>
    </row>
    <row r="15" spans="2:4" ht="76.5" customHeight="1" thickBot="1">
      <c r="B15" s="11">
        <v>13</v>
      </c>
      <c r="C15" s="398" t="s">
        <v>54</v>
      </c>
      <c r="D15" s="396" t="s">
        <v>102</v>
      </c>
    </row>
    <row r="16" spans="2:4" ht="76.5" customHeight="1" thickBot="1">
      <c r="B16" s="11">
        <v>14</v>
      </c>
      <c r="C16" s="398" t="s">
        <v>56</v>
      </c>
      <c r="D16" s="396" t="s">
        <v>102</v>
      </c>
    </row>
    <row r="17" spans="2:4" ht="76.5" customHeight="1" thickBot="1">
      <c r="B17" s="11">
        <v>15</v>
      </c>
      <c r="C17" s="398" t="s">
        <v>57</v>
      </c>
      <c r="D17" s="396" t="s">
        <v>102</v>
      </c>
    </row>
    <row r="18" spans="2:4" ht="76.5" customHeight="1" thickBot="1">
      <c r="B18" s="11">
        <v>16</v>
      </c>
      <c r="C18" s="398" t="s">
        <v>58</v>
      </c>
      <c r="D18" s="396" t="s">
        <v>102</v>
      </c>
    </row>
    <row r="19" spans="2:4" ht="76.5" customHeight="1" thickBot="1">
      <c r="B19" s="11">
        <v>17</v>
      </c>
      <c r="C19" s="398" t="s">
        <v>59</v>
      </c>
      <c r="D19" s="396" t="s">
        <v>102</v>
      </c>
    </row>
    <row r="20" spans="2:4" ht="76.5" customHeight="1" thickBot="1">
      <c r="B20" s="11">
        <v>18</v>
      </c>
      <c r="C20" s="398" t="s">
        <v>60</v>
      </c>
      <c r="D20" s="396" t="s">
        <v>102</v>
      </c>
    </row>
    <row r="21" spans="2:4" ht="76.5" customHeight="1" thickBot="1">
      <c r="B21" s="11" t="s">
        <v>63</v>
      </c>
      <c r="C21" s="398" t="s">
        <v>64</v>
      </c>
      <c r="D21" s="396" t="s">
        <v>102</v>
      </c>
    </row>
    <row r="22" spans="2:4" ht="76.5" customHeight="1" thickBot="1">
      <c r="B22" s="11" t="s">
        <v>65</v>
      </c>
      <c r="C22" s="398" t="s">
        <v>66</v>
      </c>
      <c r="D22" s="396" t="s">
        <v>102</v>
      </c>
    </row>
    <row r="23" spans="2:4" ht="76.5" customHeight="1" thickBot="1">
      <c r="B23" s="11" t="s">
        <v>67</v>
      </c>
      <c r="C23" s="398" t="s">
        <v>68</v>
      </c>
      <c r="D23" s="396" t="s">
        <v>102</v>
      </c>
    </row>
    <row r="24" spans="2:4" ht="76.5" customHeight="1" thickBot="1">
      <c r="B24" s="11" t="s">
        <v>70</v>
      </c>
      <c r="C24" s="398" t="s">
        <v>71</v>
      </c>
      <c r="D24" s="396" t="s">
        <v>102</v>
      </c>
    </row>
    <row r="25" spans="2:4" ht="76.5" customHeight="1" thickBot="1">
      <c r="B25" s="11" t="s">
        <v>74</v>
      </c>
      <c r="C25" s="398" t="s">
        <v>75</v>
      </c>
      <c r="D25" s="396" t="s">
        <v>102</v>
      </c>
    </row>
    <row r="26" spans="2:4" ht="76.5" customHeight="1" thickBot="1">
      <c r="B26" s="11" t="s">
        <v>76</v>
      </c>
      <c r="C26" s="398" t="s">
        <v>77</v>
      </c>
      <c r="D26" s="396" t="s">
        <v>102</v>
      </c>
    </row>
    <row r="27" spans="2:4" ht="76.5" customHeight="1" thickBot="1">
      <c r="B27" s="11" t="s">
        <v>78</v>
      </c>
      <c r="C27" s="398" t="s">
        <v>79</v>
      </c>
      <c r="D27" s="396" t="s">
        <v>102</v>
      </c>
    </row>
    <row r="28" spans="2:4" ht="76.5" customHeight="1" thickBot="1">
      <c r="B28" s="11" t="s">
        <v>81</v>
      </c>
      <c r="C28" s="398" t="s">
        <v>105</v>
      </c>
      <c r="D28" s="396" t="s">
        <v>102</v>
      </c>
    </row>
    <row r="29" spans="2:4" ht="76.5" customHeight="1" thickBot="1">
      <c r="B29" s="11" t="s">
        <v>83</v>
      </c>
      <c r="C29" s="398" t="s">
        <v>84</v>
      </c>
      <c r="D29" s="396" t="s">
        <v>102</v>
      </c>
    </row>
    <row r="30" spans="2:4" ht="81" customHeight="1"/>
  </sheetData>
  <sheetProtection algorithmName="SHA-512" hashValue="BF+gikoZg/kIHcax0yft53twlnWjhDdifcsOMzKp88Qcsr06vHiwO83cY19L0HIfoTvTxlE+nyen85+wr/AGnA==" saltValue="zHCxKyCtinaVhQ3AP5AEEw==" spinCount="100000" sheet="1" scenarios="1" selectLockedCells="1" selectUnlockedCells="1"/>
  <conditionalFormatting sqref="D3:D29">
    <cfRule type="cellIs" dxfId="42" priority="1" operator="equal">
      <formula>"NA"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CB3DDD63-A7DA-4966-BEEC-4AE7914CD980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B2:D2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9EB0-241E-4F4E-8AEA-803453E2F712}">
  <sheetPr codeName="Hoja4">
    <tabColor theme="0" tint="-0.14999847407452621"/>
    <pageSetUpPr fitToPage="1"/>
  </sheetPr>
  <dimension ref="A1:AJ55"/>
  <sheetViews>
    <sheetView showGridLines="0" zoomScale="85" zoomScaleNormal="85" zoomScaleSheetLayoutView="50" workbookViewId="0">
      <pane ySplit="10" topLeftCell="A11" activePane="bottomLeft" state="frozen"/>
      <selection activeCell="E22" sqref="E22:I23"/>
      <selection pane="bottomLeft" activeCell="B11" sqref="B11"/>
    </sheetView>
  </sheetViews>
  <sheetFormatPr defaultColWidth="0" defaultRowHeight="14.5" zeroHeight="1"/>
  <cols>
    <col min="1" max="1" width="6.453125" customWidth="1"/>
    <col min="2" max="2" width="49.26953125" customWidth="1"/>
    <col min="3" max="7" width="33.1796875" customWidth="1"/>
    <col min="8" max="8" width="43.81640625" bestFit="1" customWidth="1"/>
    <col min="9" max="14" width="33.1796875" customWidth="1"/>
    <col min="15" max="15" width="15.1796875" customWidth="1"/>
    <col min="16" max="18" width="33.1796875" customWidth="1"/>
    <col min="19" max="19" width="13" customWidth="1"/>
    <col min="20" max="20" width="33.1796875" customWidth="1"/>
    <col min="21" max="21" width="13" customWidth="1"/>
    <col min="22" max="22" width="24.81640625" customWidth="1"/>
    <col min="23" max="27" width="33.1796875" customWidth="1"/>
    <col min="28" max="28" width="22" customWidth="1"/>
    <col min="29" max="30" width="33.1796875" customWidth="1"/>
    <col min="31" max="33" width="16" customWidth="1"/>
    <col min="34" max="34" width="14.1796875" customWidth="1"/>
    <col min="35" max="35" width="21.453125" customWidth="1"/>
    <col min="36" max="36" width="11.453125" customWidth="1"/>
    <col min="37" max="16384" width="11.453125" hidden="1"/>
  </cols>
  <sheetData>
    <row r="1" spans="2:35"/>
    <row r="2" spans="2:35" ht="45">
      <c r="B2" s="432" t="s">
        <v>44</v>
      </c>
      <c r="C2" s="432"/>
      <c r="D2" s="432"/>
      <c r="N2" s="10"/>
      <c r="O2" s="10"/>
      <c r="P2" s="10"/>
      <c r="Q2" s="10"/>
      <c r="R2" s="10"/>
      <c r="S2" s="10"/>
      <c r="T2" s="10"/>
    </row>
    <row r="3" spans="2:35" ht="21" customHeight="1" thickBot="1">
      <c r="B3" s="28"/>
      <c r="C3" s="28"/>
      <c r="D3" s="28"/>
      <c r="N3" s="10"/>
      <c r="O3" s="10"/>
      <c r="P3" s="10"/>
      <c r="Q3" s="10"/>
      <c r="R3" s="10"/>
      <c r="S3" s="10"/>
      <c r="T3" s="10"/>
    </row>
    <row r="4" spans="2:35" ht="16" thickBot="1">
      <c r="B4" s="8" t="s">
        <v>106</v>
      </c>
      <c r="C4" s="434">
        <f>Intro!D13</f>
        <v>0</v>
      </c>
      <c r="D4" s="435"/>
      <c r="E4" s="8" t="s">
        <v>107</v>
      </c>
      <c r="F4" s="436"/>
      <c r="G4" s="437"/>
      <c r="H4" s="8" t="s">
        <v>108</v>
      </c>
      <c r="I4" s="436"/>
      <c r="J4" s="437"/>
      <c r="M4" s="8"/>
    </row>
    <row r="5" spans="2:35" ht="16" thickBot="1">
      <c r="B5" s="8" t="s">
        <v>109</v>
      </c>
      <c r="C5" s="436"/>
      <c r="D5" s="437"/>
      <c r="E5" s="8" t="s">
        <v>110</v>
      </c>
      <c r="F5" s="436"/>
      <c r="G5" s="437"/>
      <c r="H5" s="8" t="s">
        <v>111</v>
      </c>
      <c r="I5" s="436"/>
      <c r="J5" s="437"/>
    </row>
    <row r="6" spans="2:35" ht="16" thickBot="1">
      <c r="B6" s="8" t="s">
        <v>16</v>
      </c>
      <c r="C6" s="434">
        <f>Intro!D24</f>
        <v>0</v>
      </c>
      <c r="D6" s="435"/>
      <c r="E6" s="8" t="s">
        <v>112</v>
      </c>
      <c r="F6" s="436"/>
      <c r="G6" s="437"/>
      <c r="H6" s="8" t="s">
        <v>113</v>
      </c>
      <c r="I6" s="436"/>
      <c r="J6" s="437"/>
    </row>
    <row r="7" spans="2:35" ht="16" thickBot="1">
      <c r="B7" s="8" t="s">
        <v>114</v>
      </c>
      <c r="C7" s="436"/>
      <c r="D7" s="437"/>
      <c r="E7" s="8" t="s">
        <v>115</v>
      </c>
      <c r="F7" s="436"/>
      <c r="G7" s="437"/>
    </row>
    <row r="8" spans="2:35" ht="15.5">
      <c r="E8" s="3"/>
      <c r="F8" s="3"/>
    </row>
    <row r="9" spans="2:35" s="9" customFormat="1" ht="33.75" customHeight="1">
      <c r="B9" s="433" t="s">
        <v>116</v>
      </c>
      <c r="C9" s="433"/>
      <c r="D9" s="433"/>
      <c r="E9" s="433" t="s">
        <v>117</v>
      </c>
      <c r="F9" s="433"/>
      <c r="G9" s="433"/>
      <c r="H9" s="433"/>
      <c r="I9" s="433"/>
      <c r="J9" s="433"/>
      <c r="K9" s="433"/>
      <c r="L9" s="433"/>
      <c r="M9" s="438" t="s">
        <v>118</v>
      </c>
      <c r="N9" s="438"/>
      <c r="O9" s="438"/>
      <c r="P9" s="438"/>
      <c r="Q9" s="438"/>
      <c r="R9" s="438" t="s">
        <v>119</v>
      </c>
      <c r="S9" s="438"/>
      <c r="T9" s="438"/>
      <c r="U9" s="438"/>
      <c r="V9" s="438"/>
      <c r="W9" s="438"/>
      <c r="X9" s="438" t="s">
        <v>120</v>
      </c>
      <c r="Y9" s="438"/>
      <c r="Z9" s="438"/>
      <c r="AA9" s="438"/>
      <c r="AB9" s="438"/>
      <c r="AC9" s="438"/>
      <c r="AD9" s="438"/>
      <c r="AE9" s="438"/>
      <c r="AF9" s="438"/>
      <c r="AG9" s="438"/>
      <c r="AH9" s="438"/>
      <c r="AI9" s="438"/>
    </row>
    <row r="10" spans="2:35" ht="56.25" customHeight="1">
      <c r="B10" s="104" t="s">
        <v>121</v>
      </c>
      <c r="C10" s="104" t="s">
        <v>122</v>
      </c>
      <c r="D10" s="104" t="s">
        <v>123</v>
      </c>
      <c r="E10" s="104" t="s">
        <v>124</v>
      </c>
      <c r="F10" s="104" t="s">
        <v>125</v>
      </c>
      <c r="G10" s="104" t="s">
        <v>126</v>
      </c>
      <c r="H10" s="104" t="s">
        <v>127</v>
      </c>
      <c r="I10" s="104" t="s">
        <v>128</v>
      </c>
      <c r="J10" s="104" t="s">
        <v>129</v>
      </c>
      <c r="K10" s="104" t="s">
        <v>130</v>
      </c>
      <c r="L10" s="104" t="s">
        <v>131</v>
      </c>
      <c r="M10" s="104" t="s">
        <v>132</v>
      </c>
      <c r="N10" s="104" t="s">
        <v>133</v>
      </c>
      <c r="O10" s="104" t="s">
        <v>134</v>
      </c>
      <c r="P10" s="104" t="s">
        <v>135</v>
      </c>
      <c r="Q10" s="104" t="s">
        <v>136</v>
      </c>
      <c r="R10" s="104" t="s">
        <v>137</v>
      </c>
      <c r="S10" s="104" t="s">
        <v>138</v>
      </c>
      <c r="T10" s="104" t="s">
        <v>139</v>
      </c>
      <c r="U10" s="104" t="s">
        <v>140</v>
      </c>
      <c r="V10" s="104" t="s">
        <v>141</v>
      </c>
      <c r="W10" s="104" t="s">
        <v>142</v>
      </c>
      <c r="X10" s="104" t="s">
        <v>143</v>
      </c>
      <c r="Y10" s="104" t="s">
        <v>144</v>
      </c>
      <c r="Z10" s="104" t="s">
        <v>145</v>
      </c>
      <c r="AA10" s="104" t="s">
        <v>146</v>
      </c>
      <c r="AB10" s="104" t="s">
        <v>147</v>
      </c>
      <c r="AC10" s="104" t="s">
        <v>148</v>
      </c>
      <c r="AD10" s="104" t="s">
        <v>149</v>
      </c>
      <c r="AE10" s="104" t="s">
        <v>150</v>
      </c>
      <c r="AF10" s="104" t="s">
        <v>151</v>
      </c>
      <c r="AG10" s="104" t="s">
        <v>152</v>
      </c>
      <c r="AH10" s="104" t="s">
        <v>141</v>
      </c>
      <c r="AI10" s="104" t="s">
        <v>142</v>
      </c>
    </row>
    <row r="11" spans="2:35" ht="15.75" customHeight="1">
      <c r="B11" s="354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6"/>
      <c r="AB11" s="355"/>
      <c r="AC11" s="355"/>
      <c r="AD11" s="356"/>
      <c r="AE11" s="355"/>
      <c r="AF11" s="355"/>
      <c r="AG11" s="355"/>
      <c r="AH11" s="355"/>
      <c r="AI11" s="355"/>
    </row>
    <row r="12" spans="2:35" ht="15.75" customHeight="1">
      <c r="B12" s="354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355"/>
      <c r="W12" s="355"/>
      <c r="X12" s="355"/>
      <c r="Y12" s="355"/>
      <c r="Z12" s="355"/>
      <c r="AA12" s="356"/>
      <c r="AB12" s="355"/>
      <c r="AC12" s="355"/>
      <c r="AD12" s="356"/>
      <c r="AE12" s="355"/>
      <c r="AF12" s="355"/>
      <c r="AG12" s="355"/>
      <c r="AH12" s="355"/>
      <c r="AI12" s="355"/>
    </row>
    <row r="13" spans="2:35" ht="15.75" customHeight="1">
      <c r="B13" s="354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6"/>
      <c r="AB13" s="355"/>
      <c r="AC13" s="355"/>
      <c r="AD13" s="356"/>
      <c r="AE13" s="355"/>
      <c r="AF13" s="355"/>
      <c r="AG13" s="355"/>
      <c r="AH13" s="355"/>
      <c r="AI13" s="355"/>
    </row>
    <row r="14" spans="2:35" ht="15.75" customHeight="1">
      <c r="B14" s="354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  <c r="AA14" s="356"/>
      <c r="AB14" s="355"/>
      <c r="AC14" s="355"/>
      <c r="AD14" s="356"/>
      <c r="AE14" s="355"/>
      <c r="AF14" s="355"/>
      <c r="AG14" s="355"/>
      <c r="AH14" s="355"/>
      <c r="AI14" s="355"/>
    </row>
    <row r="15" spans="2:35" ht="15.75" customHeight="1">
      <c r="B15" s="354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6"/>
      <c r="AB15" s="355"/>
      <c r="AC15" s="355"/>
      <c r="AD15" s="356"/>
      <c r="AE15" s="355"/>
      <c r="AF15" s="355"/>
      <c r="AG15" s="355"/>
      <c r="AH15" s="355"/>
      <c r="AI15" s="355"/>
    </row>
    <row r="16" spans="2:35" ht="15.75" customHeight="1">
      <c r="B16" s="354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5"/>
      <c r="AA16" s="356"/>
      <c r="AB16" s="355"/>
      <c r="AC16" s="355"/>
      <c r="AD16" s="356"/>
      <c r="AE16" s="355"/>
      <c r="AF16" s="355"/>
      <c r="AG16" s="355"/>
      <c r="AH16" s="355"/>
      <c r="AI16" s="355"/>
    </row>
    <row r="17" spans="2:35" ht="15.75" customHeight="1">
      <c r="B17" s="354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6"/>
      <c r="AB17" s="355"/>
      <c r="AC17" s="355"/>
      <c r="AD17" s="356"/>
      <c r="AE17" s="355"/>
      <c r="AF17" s="355"/>
      <c r="AG17" s="355"/>
      <c r="AH17" s="355"/>
      <c r="AI17" s="355"/>
    </row>
    <row r="18" spans="2:35" ht="15.75" customHeight="1"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6"/>
      <c r="AB18" s="355"/>
      <c r="AC18" s="355"/>
      <c r="AD18" s="356"/>
      <c r="AE18" s="355"/>
      <c r="AF18" s="355"/>
      <c r="AG18" s="355"/>
      <c r="AH18" s="355"/>
      <c r="AI18" s="355"/>
    </row>
    <row r="19" spans="2:35" ht="15.75" customHeight="1">
      <c r="B19" s="354"/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55"/>
      <c r="Z19" s="355"/>
      <c r="AA19" s="356"/>
      <c r="AB19" s="355"/>
      <c r="AC19" s="355"/>
      <c r="AD19" s="356"/>
      <c r="AE19" s="355"/>
      <c r="AF19" s="355"/>
      <c r="AG19" s="355"/>
      <c r="AH19" s="355"/>
      <c r="AI19" s="355"/>
    </row>
    <row r="20" spans="2:35" ht="15.75" customHeight="1">
      <c r="B20" s="354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  <c r="AA20" s="356"/>
      <c r="AB20" s="355"/>
      <c r="AC20" s="355"/>
      <c r="AD20" s="356"/>
      <c r="AE20" s="355"/>
      <c r="AF20" s="355"/>
      <c r="AG20" s="355"/>
      <c r="AH20" s="355"/>
      <c r="AI20" s="355"/>
    </row>
    <row r="21" spans="2:35" ht="15.75" customHeight="1">
      <c r="B21" s="354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5"/>
      <c r="W21" s="355"/>
      <c r="X21" s="355"/>
      <c r="Y21" s="355"/>
      <c r="Z21" s="355"/>
      <c r="AA21" s="356"/>
      <c r="AB21" s="355"/>
      <c r="AC21" s="355"/>
      <c r="AD21" s="356"/>
      <c r="AE21" s="355"/>
      <c r="AF21" s="355"/>
      <c r="AG21" s="355"/>
      <c r="AH21" s="355"/>
      <c r="AI21" s="355"/>
    </row>
    <row r="22" spans="2:35" ht="15.75" customHeight="1">
      <c r="B22" s="354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55"/>
      <c r="V22" s="355"/>
      <c r="W22" s="355"/>
      <c r="X22" s="355"/>
      <c r="Y22" s="355"/>
      <c r="Z22" s="355"/>
      <c r="AA22" s="356"/>
      <c r="AB22" s="355"/>
      <c r="AC22" s="355"/>
      <c r="AD22" s="356"/>
      <c r="AE22" s="355"/>
      <c r="AF22" s="355"/>
      <c r="AG22" s="355"/>
      <c r="AH22" s="355"/>
      <c r="AI22" s="355"/>
    </row>
    <row r="23" spans="2:35" ht="15.75" customHeight="1">
      <c r="B23" s="354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5"/>
      <c r="Z23" s="355"/>
      <c r="AA23" s="356"/>
      <c r="AB23" s="355"/>
      <c r="AC23" s="355"/>
      <c r="AD23" s="356"/>
      <c r="AE23" s="355"/>
      <c r="AF23" s="355"/>
      <c r="AG23" s="355"/>
      <c r="AH23" s="355"/>
      <c r="AI23" s="355"/>
    </row>
    <row r="24" spans="2:35" ht="15.75" customHeight="1">
      <c r="B24" s="354"/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5"/>
      <c r="S24" s="355"/>
      <c r="T24" s="355"/>
      <c r="U24" s="355"/>
      <c r="V24" s="355"/>
      <c r="W24" s="355"/>
      <c r="X24" s="355"/>
      <c r="Y24" s="355"/>
      <c r="Z24" s="355"/>
      <c r="AA24" s="356"/>
      <c r="AB24" s="355"/>
      <c r="AC24" s="355"/>
      <c r="AD24" s="356"/>
      <c r="AE24" s="355"/>
      <c r="AF24" s="355"/>
      <c r="AG24" s="355"/>
      <c r="AH24" s="355"/>
      <c r="AI24" s="355"/>
    </row>
    <row r="25" spans="2:35" ht="15.75" customHeight="1">
      <c r="B25" s="354"/>
      <c r="C25" s="355"/>
      <c r="D25" s="355"/>
      <c r="E25" s="355"/>
      <c r="F25" s="355"/>
      <c r="G25" s="355"/>
      <c r="H25" s="355"/>
      <c r="I25" s="355"/>
      <c r="J25" s="355"/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356"/>
      <c r="AB25" s="355"/>
      <c r="AC25" s="355"/>
      <c r="AD25" s="356"/>
      <c r="AE25" s="355"/>
      <c r="AF25" s="355"/>
      <c r="AG25" s="355"/>
      <c r="AH25" s="355"/>
      <c r="AI25" s="355"/>
    </row>
    <row r="26" spans="2:35" ht="15.75" customHeight="1">
      <c r="B26" s="354"/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6"/>
      <c r="AB26" s="355"/>
      <c r="AC26" s="355"/>
      <c r="AD26" s="356"/>
      <c r="AE26" s="355"/>
      <c r="AF26" s="355"/>
      <c r="AG26" s="355"/>
      <c r="AH26" s="355"/>
      <c r="AI26" s="355"/>
    </row>
    <row r="27" spans="2:35" ht="15.75" customHeight="1">
      <c r="B27" s="354"/>
      <c r="C27" s="355"/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355"/>
      <c r="W27" s="355"/>
      <c r="X27" s="355"/>
      <c r="Y27" s="355"/>
      <c r="Z27" s="355"/>
      <c r="AA27" s="356"/>
      <c r="AB27" s="355"/>
      <c r="AC27" s="355"/>
      <c r="AD27" s="356"/>
      <c r="AE27" s="355"/>
      <c r="AF27" s="355"/>
      <c r="AG27" s="355"/>
      <c r="AH27" s="355"/>
      <c r="AI27" s="355"/>
    </row>
    <row r="28" spans="2:35" ht="15.75" customHeight="1">
      <c r="B28" s="354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55"/>
      <c r="Z28" s="355"/>
      <c r="AA28" s="356"/>
      <c r="AB28" s="355"/>
      <c r="AC28" s="355"/>
      <c r="AD28" s="356"/>
      <c r="AE28" s="355"/>
      <c r="AF28" s="355"/>
      <c r="AG28" s="355"/>
      <c r="AH28" s="355"/>
      <c r="AI28" s="355"/>
    </row>
    <row r="29" spans="2:35" ht="15.75" customHeight="1">
      <c r="B29" s="354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5"/>
      <c r="AA29" s="356"/>
      <c r="AB29" s="355"/>
      <c r="AC29" s="355"/>
      <c r="AD29" s="356"/>
      <c r="AE29" s="355"/>
      <c r="AF29" s="355"/>
      <c r="AG29" s="355"/>
      <c r="AH29" s="355"/>
      <c r="AI29" s="355"/>
    </row>
    <row r="30" spans="2:35" ht="15.75" customHeight="1">
      <c r="B30" s="354"/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5"/>
      <c r="Z30" s="355"/>
      <c r="AA30" s="356"/>
      <c r="AB30" s="355"/>
      <c r="AC30" s="355"/>
      <c r="AD30" s="356"/>
      <c r="AE30" s="355"/>
      <c r="AF30" s="355"/>
      <c r="AG30" s="355"/>
      <c r="AH30" s="355"/>
      <c r="AI30" s="355"/>
    </row>
    <row r="31" spans="2:35" ht="15.75" customHeight="1">
      <c r="B31" s="354"/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6"/>
      <c r="AB31" s="355"/>
      <c r="AC31" s="355"/>
      <c r="AD31" s="356"/>
      <c r="AE31" s="355"/>
      <c r="AF31" s="355"/>
      <c r="AG31" s="355"/>
      <c r="AH31" s="355"/>
      <c r="AI31" s="355"/>
    </row>
    <row r="32" spans="2:35" ht="15.75" customHeight="1">
      <c r="B32" s="354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355"/>
      <c r="Y32" s="355"/>
      <c r="Z32" s="355"/>
      <c r="AA32" s="356"/>
      <c r="AB32" s="355"/>
      <c r="AC32" s="355"/>
      <c r="AD32" s="356"/>
      <c r="AE32" s="355"/>
      <c r="AF32" s="355"/>
      <c r="AG32" s="355"/>
      <c r="AH32" s="355"/>
      <c r="AI32" s="355"/>
    </row>
    <row r="33" spans="2:35" ht="15.75" customHeight="1">
      <c r="B33" s="354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55"/>
      <c r="Z33" s="355"/>
      <c r="AA33" s="356"/>
      <c r="AB33" s="355"/>
      <c r="AC33" s="355"/>
      <c r="AD33" s="356"/>
      <c r="AE33" s="355"/>
      <c r="AF33" s="355"/>
      <c r="AG33" s="355"/>
      <c r="AH33" s="355"/>
      <c r="AI33" s="355"/>
    </row>
    <row r="34" spans="2:35" ht="15.75" customHeight="1">
      <c r="B34" s="354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6"/>
      <c r="AB34" s="355"/>
      <c r="AC34" s="355"/>
      <c r="AD34" s="356"/>
      <c r="AE34" s="355"/>
      <c r="AF34" s="355"/>
      <c r="AG34" s="355"/>
      <c r="AH34" s="355"/>
      <c r="AI34" s="355"/>
    </row>
    <row r="35" spans="2:35" ht="15.75" customHeight="1">
      <c r="B35" s="354"/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6"/>
      <c r="AB35" s="355"/>
      <c r="AC35" s="355"/>
      <c r="AD35" s="356"/>
      <c r="AE35" s="355"/>
      <c r="AF35" s="355"/>
      <c r="AG35" s="355"/>
      <c r="AH35" s="355"/>
      <c r="AI35" s="355"/>
    </row>
    <row r="36" spans="2:35" ht="15.75" customHeight="1">
      <c r="B36" s="354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6"/>
      <c r="AB36" s="355"/>
      <c r="AC36" s="355"/>
      <c r="AD36" s="356"/>
      <c r="AE36" s="355"/>
      <c r="AF36" s="355"/>
      <c r="AG36" s="355"/>
      <c r="AH36" s="355"/>
      <c r="AI36" s="355"/>
    </row>
    <row r="37" spans="2:35" ht="15.75" customHeight="1">
      <c r="B37" s="354"/>
      <c r="C37" s="355"/>
      <c r="D37" s="355"/>
      <c r="E37" s="355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  <c r="R37" s="355"/>
      <c r="S37" s="355"/>
      <c r="T37" s="355"/>
      <c r="U37" s="355"/>
      <c r="V37" s="355"/>
      <c r="W37" s="355"/>
      <c r="X37" s="355"/>
      <c r="Y37" s="355"/>
      <c r="Z37" s="355"/>
      <c r="AA37" s="356"/>
      <c r="AB37" s="355"/>
      <c r="AC37" s="355"/>
      <c r="AD37" s="356"/>
      <c r="AE37" s="355"/>
      <c r="AF37" s="355"/>
      <c r="AG37" s="355"/>
      <c r="AH37" s="355"/>
      <c r="AI37" s="355"/>
    </row>
    <row r="38" spans="2:35" ht="15.75" customHeight="1">
      <c r="B38" s="354"/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5"/>
      <c r="Q38" s="355"/>
      <c r="R38" s="355"/>
      <c r="S38" s="355"/>
      <c r="T38" s="355"/>
      <c r="U38" s="355"/>
      <c r="V38" s="355"/>
      <c r="W38" s="355"/>
      <c r="X38" s="355"/>
      <c r="Y38" s="355"/>
      <c r="Z38" s="355"/>
      <c r="AA38" s="356"/>
      <c r="AB38" s="355"/>
      <c r="AC38" s="355"/>
      <c r="AD38" s="356"/>
      <c r="AE38" s="355"/>
      <c r="AF38" s="355"/>
      <c r="AG38" s="355"/>
      <c r="AH38" s="355"/>
      <c r="AI38" s="355"/>
    </row>
    <row r="39" spans="2:35" ht="15.75" customHeight="1">
      <c r="B39" s="354"/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6"/>
      <c r="AB39" s="355"/>
      <c r="AC39" s="355"/>
      <c r="AD39" s="356"/>
      <c r="AE39" s="355"/>
      <c r="AF39" s="355"/>
      <c r="AG39" s="355"/>
      <c r="AH39" s="355"/>
      <c r="AI39" s="355"/>
    </row>
    <row r="40" spans="2:35">
      <c r="B40" s="354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</row>
    <row r="41" spans="2:35">
      <c r="B41" s="354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</row>
    <row r="42" spans="2:35">
      <c r="B42" s="354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</row>
    <row r="43" spans="2:35">
      <c r="B43" s="354"/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</row>
    <row r="44" spans="2:35">
      <c r="B44" s="354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</row>
    <row r="45" spans="2:35">
      <c r="B45" s="354"/>
      <c r="C45" s="357"/>
      <c r="D45" s="357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</row>
    <row r="46" spans="2:35">
      <c r="B46" s="354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</row>
    <row r="47" spans="2:35">
      <c r="B47" s="354"/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</row>
    <row r="48" spans="2:35">
      <c r="B48" s="354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</row>
    <row r="49" spans="2:35">
      <c r="B49" s="354"/>
      <c r="C49" s="357"/>
      <c r="D49" s="35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</row>
    <row r="50" spans="2:35">
      <c r="B50" s="354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</row>
    <row r="51" spans="2:35">
      <c r="B51" s="354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</row>
    <row r="52" spans="2:35">
      <c r="B52" s="354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</row>
    <row r="53" spans="2:35">
      <c r="B53" s="354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</row>
    <row r="54" spans="2:35"/>
    <row r="55" spans="2:35"/>
  </sheetData>
  <sheetProtection algorithmName="SHA-512" hashValue="oshZ9hOKKLq0rSSfYJFkxb1/I5q7ZHQj+NpLuRizDY7BPMokhVpkhVxN+Ejkn2vSf6x8gnFWoMZkauLwKYFePQ==" saltValue="4GKQ3Z/LI15NI247EVlLtA==" spinCount="100000" sheet="1" objects="1" scenarios="1" selectLockedCells="1"/>
  <mergeCells count="17">
    <mergeCell ref="M9:Q9"/>
    <mergeCell ref="R9:W9"/>
    <mergeCell ref="X9:AI9"/>
    <mergeCell ref="I4:J4"/>
    <mergeCell ref="I5:J5"/>
    <mergeCell ref="I6:J6"/>
    <mergeCell ref="B2:D2"/>
    <mergeCell ref="B9:D9"/>
    <mergeCell ref="E9:L9"/>
    <mergeCell ref="C4:D4"/>
    <mergeCell ref="C5:D5"/>
    <mergeCell ref="C6:D6"/>
    <mergeCell ref="C7:D7"/>
    <mergeCell ref="F4:G4"/>
    <mergeCell ref="F5:G5"/>
    <mergeCell ref="F6:G6"/>
    <mergeCell ref="F7:G7"/>
  </mergeCells>
  <printOptions horizontalCentered="1"/>
  <pageMargins left="0.23622047244094491" right="0.23622047244094491" top="0.74803149606299213" bottom="0.74803149606299213" header="0.31496062992125984" footer="0.31496062992125984"/>
  <pageSetup scale="46" fitToWidth="0" orientation="landscape" r:id="rId1"/>
  <headerFooter>
    <oddFooter>&amp;L&amp;A&amp;C&amp;D&amp;R&amp;N</oddFooter>
  </headerFooter>
  <rowBreaks count="1" manualBreakCount="1">
    <brk id="6" min="1" max="34" man="1"/>
  </rowBreaks>
  <colBreaks count="3" manualBreakCount="3">
    <brk id="4" max="48" man="1"/>
    <brk id="17" max="48" man="1"/>
    <brk id="23" max="48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668CF205-1B41-45E0-987D-DDFCBC9B3031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B9:B10</xm:sqref>
        </x14:conditionalFormatting>
        <x14:conditionalFormatting xmlns:xm="http://schemas.microsoft.com/office/excel/2006/main">
          <x14:cfRule type="cellIs" priority="6" operator="equal" id="{30740B7C-BB42-433F-A203-9A7CAFAF5EEF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C10:D10</xm:sqref>
        </x14:conditionalFormatting>
        <x14:conditionalFormatting xmlns:xm="http://schemas.microsoft.com/office/excel/2006/main">
          <x14:cfRule type="cellIs" priority="5" operator="equal" id="{E8E66A7C-8CEE-4DAD-96A0-42660DF51486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E9:E10</xm:sqref>
        </x14:conditionalFormatting>
        <x14:conditionalFormatting xmlns:xm="http://schemas.microsoft.com/office/excel/2006/main">
          <x14:cfRule type="cellIs" priority="4" operator="equal" id="{B827C95E-EB30-4AF0-87CE-2BC02FF507D5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F10:AI10</xm:sqref>
        </x14:conditionalFormatting>
        <x14:conditionalFormatting xmlns:xm="http://schemas.microsoft.com/office/excel/2006/main">
          <x14:cfRule type="cellIs" priority="3" operator="equal" id="{2EBBFC4C-1DDE-4BC7-8F6C-AC5F294B144C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M9</xm:sqref>
        </x14:conditionalFormatting>
        <x14:conditionalFormatting xmlns:xm="http://schemas.microsoft.com/office/excel/2006/main">
          <x14:cfRule type="cellIs" priority="2" operator="equal" id="{CABB6662-BDA0-4C8E-AF08-CAC831443985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ellIs" priority="1" operator="equal" id="{CE437F42-F3E2-452A-8FA1-DD5BEE785E23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X9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8E49-F350-4096-B666-E10E884F7E4B}">
  <sheetPr codeName="Hoja37">
    <pageSetUpPr fitToPage="1"/>
  </sheetPr>
  <dimension ref="A1:U202"/>
  <sheetViews>
    <sheetView showGridLines="0" zoomScale="70" zoomScaleNormal="70" zoomScaleSheetLayoutView="70" zoomScalePageLayoutView="70" workbookViewId="0">
      <pane ySplit="14" topLeftCell="A15" activePane="bottomLeft" state="frozen"/>
      <selection activeCell="A14" sqref="A14"/>
      <selection pane="bottomLeft" activeCell="B15" sqref="B15"/>
    </sheetView>
  </sheetViews>
  <sheetFormatPr defaultColWidth="0" defaultRowHeight="15" customHeight="1" zeroHeight="1"/>
  <cols>
    <col min="1" max="1" width="9.1796875" customWidth="1"/>
    <col min="2" max="2" width="17.1796875" customWidth="1"/>
    <col min="3" max="3" width="21.1796875" customWidth="1"/>
    <col min="4" max="5" width="33.1796875" customWidth="1"/>
    <col min="6" max="6" width="14.54296875" customWidth="1"/>
    <col min="7" max="7" width="21.81640625" customWidth="1"/>
    <col min="8" max="8" width="40.7265625" customWidth="1"/>
    <col min="9" max="9" width="18.453125" customWidth="1"/>
    <col min="10" max="10" width="24.7265625" customWidth="1"/>
    <col min="11" max="11" width="18.54296875" customWidth="1"/>
    <col min="12" max="12" width="12.81640625" bestFit="1" customWidth="1"/>
    <col min="13" max="13" width="11.7265625" customWidth="1"/>
    <col min="14" max="15" width="28.81640625" customWidth="1"/>
    <col min="16" max="16" width="18.1796875" customWidth="1"/>
    <col min="17" max="19" width="14.7265625" customWidth="1"/>
    <col min="20" max="20" width="8.26953125" customWidth="1"/>
    <col min="21" max="21" width="9.1796875" customWidth="1"/>
    <col min="22" max="16384" width="9.1796875" hidden="1"/>
  </cols>
  <sheetData>
    <row r="1" spans="2:20" thickTop="1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2:20" ht="45">
      <c r="B2" s="30" t="s">
        <v>153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2:20" ht="19" thickBot="1">
      <c r="D3" s="77"/>
      <c r="E3" s="77"/>
      <c r="I3" s="77"/>
      <c r="J3" s="77"/>
      <c r="K3" s="77"/>
    </row>
    <row r="4" spans="2:20" ht="19" thickBot="1">
      <c r="C4" s="80" t="s">
        <v>154</v>
      </c>
      <c r="D4" s="329">
        <f>Intro!D7</f>
        <v>0</v>
      </c>
      <c r="E4" s="77"/>
      <c r="H4" s="78" t="s">
        <v>155</v>
      </c>
      <c r="I4" s="434">
        <f>Intro!D8</f>
        <v>0</v>
      </c>
      <c r="J4" s="440"/>
      <c r="K4" s="440"/>
      <c r="N4" s="78" t="s">
        <v>156</v>
      </c>
      <c r="O4" s="288"/>
    </row>
    <row r="5" spans="2:20" ht="19" thickBot="1">
      <c r="C5" s="80" t="s">
        <v>157</v>
      </c>
      <c r="D5" s="329">
        <f>Intro!D6</f>
        <v>0</v>
      </c>
      <c r="E5" s="77"/>
      <c r="H5" s="78" t="s">
        <v>158</v>
      </c>
      <c r="I5" s="441">
        <f>Intro!D13</f>
        <v>0</v>
      </c>
      <c r="J5" s="442"/>
      <c r="K5" s="442"/>
      <c r="N5" s="78" t="s">
        <v>159</v>
      </c>
      <c r="O5" s="288"/>
    </row>
    <row r="6" spans="2:20" ht="19" thickBot="1">
      <c r="C6" s="80" t="s">
        <v>160</v>
      </c>
      <c r="D6" s="288"/>
      <c r="E6" s="77"/>
      <c r="H6" s="78" t="s">
        <v>161</v>
      </c>
      <c r="I6" s="443"/>
      <c r="J6" s="444"/>
      <c r="K6" s="444"/>
      <c r="N6" s="78" t="s">
        <v>162</v>
      </c>
      <c r="O6" s="288"/>
    </row>
    <row r="7" spans="2:20" ht="19" thickBot="1">
      <c r="B7" s="81"/>
      <c r="C7" s="80" t="s">
        <v>163</v>
      </c>
      <c r="D7" s="288"/>
      <c r="E7" s="77"/>
      <c r="F7" s="77"/>
      <c r="G7" s="77"/>
      <c r="H7" s="79"/>
      <c r="N7" s="78" t="s">
        <v>164</v>
      </c>
      <c r="O7" s="288"/>
      <c r="P7" s="77"/>
    </row>
    <row r="8" spans="2:20" ht="19" thickBot="1">
      <c r="B8" s="49"/>
      <c r="C8" s="49"/>
      <c r="J8" s="77"/>
      <c r="K8" s="77"/>
      <c r="L8" s="77"/>
      <c r="M8" s="77"/>
      <c r="N8" s="77"/>
      <c r="O8" s="77"/>
      <c r="P8" s="77"/>
    </row>
    <row r="9" spans="2:20" ht="18.5" thickBot="1">
      <c r="B9" s="49"/>
      <c r="C9" s="80" t="s">
        <v>165</v>
      </c>
      <c r="D9" s="289" t="s">
        <v>166</v>
      </c>
      <c r="J9" s="48"/>
      <c r="K9" s="48"/>
      <c r="L9" s="48"/>
      <c r="M9" s="48"/>
    </row>
    <row r="10" spans="2:20" ht="18.5" thickBot="1">
      <c r="C10" s="80" t="s">
        <v>167</v>
      </c>
      <c r="D10" s="289" t="s">
        <v>166</v>
      </c>
    </row>
    <row r="11" spans="2:20" ht="18.5" thickBot="1">
      <c r="C11" s="80" t="s">
        <v>168</v>
      </c>
      <c r="D11" s="289" t="s">
        <v>166</v>
      </c>
    </row>
    <row r="12" spans="2:20" ht="13.5" customHeight="1">
      <c r="F12" s="76"/>
      <c r="G12" s="76"/>
      <c r="H12" s="76"/>
    </row>
    <row r="13" spans="2:20" ht="19.5" customHeight="1">
      <c r="B13" s="439" t="s">
        <v>169</v>
      </c>
      <c r="C13" s="439" t="s">
        <v>170</v>
      </c>
      <c r="D13" s="439" t="s">
        <v>171</v>
      </c>
      <c r="E13" s="439" t="s">
        <v>172</v>
      </c>
      <c r="F13" s="439" t="s">
        <v>173</v>
      </c>
      <c r="G13" s="439" t="s">
        <v>174</v>
      </c>
      <c r="H13" s="439" t="s">
        <v>175</v>
      </c>
      <c r="I13" s="439" t="s">
        <v>176</v>
      </c>
      <c r="J13" s="439" t="s">
        <v>177</v>
      </c>
      <c r="K13" s="439" t="s">
        <v>178</v>
      </c>
      <c r="L13" s="439" t="s">
        <v>179</v>
      </c>
      <c r="M13" s="439" t="s">
        <v>180</v>
      </c>
      <c r="N13" s="439" t="s">
        <v>181</v>
      </c>
      <c r="O13" s="439" t="s">
        <v>182</v>
      </c>
      <c r="P13" s="439" t="s">
        <v>183</v>
      </c>
      <c r="Q13" s="439"/>
      <c r="R13" s="439"/>
      <c r="S13" s="439"/>
      <c r="T13" s="439"/>
    </row>
    <row r="14" spans="2:20" ht="47.25" customHeight="1"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104" t="s">
        <v>184</v>
      </c>
      <c r="Q14" s="104" t="s">
        <v>173</v>
      </c>
      <c r="R14" s="104" t="s">
        <v>176</v>
      </c>
      <c r="S14" s="104" t="s">
        <v>179</v>
      </c>
      <c r="T14" s="104" t="s">
        <v>185</v>
      </c>
    </row>
    <row r="15" spans="2:20" ht="31.5" customHeight="1"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9" t="str">
        <f>IF(L15*I15*F15=0," ",L15*I15*F15)</f>
        <v xml:space="preserve"> </v>
      </c>
      <c r="N15" s="358"/>
      <c r="O15" s="358"/>
      <c r="P15" s="358"/>
      <c r="Q15" s="358"/>
      <c r="R15" s="358"/>
      <c r="S15" s="358"/>
      <c r="T15" s="359" t="str">
        <f>IF(S15*R15*Q15=0," ",S15*R15*Q15)</f>
        <v xml:space="preserve"> </v>
      </c>
    </row>
    <row r="16" spans="2:20" ht="31.5" customHeight="1">
      <c r="B16" s="358"/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9" t="str">
        <f t="shared" ref="M16:M79" si="0">IF(L16*I16*F16=0," ",L16*I16*F16)</f>
        <v xml:space="preserve"> </v>
      </c>
      <c r="N16" s="358"/>
      <c r="O16" s="358"/>
      <c r="P16" s="358"/>
      <c r="Q16" s="358"/>
      <c r="R16" s="358"/>
      <c r="S16" s="358"/>
      <c r="T16" s="359" t="str">
        <f t="shared" ref="T16:T79" si="1">IF(S16*R16*Q16=0," ",S16*R16*Q16)</f>
        <v xml:space="preserve"> </v>
      </c>
    </row>
    <row r="17" spans="2:20" ht="31.5" customHeight="1"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9" t="str">
        <f t="shared" si="0"/>
        <v xml:space="preserve"> </v>
      </c>
      <c r="N17" s="358"/>
      <c r="O17" s="358"/>
      <c r="P17" s="358"/>
      <c r="Q17" s="358"/>
      <c r="R17" s="358"/>
      <c r="S17" s="358"/>
      <c r="T17" s="359" t="str">
        <f t="shared" si="1"/>
        <v xml:space="preserve"> </v>
      </c>
    </row>
    <row r="18" spans="2:20" ht="31.5" customHeight="1">
      <c r="B18" s="358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9" t="str">
        <f t="shared" si="0"/>
        <v xml:space="preserve"> </v>
      </c>
      <c r="N18" s="358"/>
      <c r="O18" s="358"/>
      <c r="P18" s="358"/>
      <c r="Q18" s="358"/>
      <c r="R18" s="358"/>
      <c r="S18" s="358"/>
      <c r="T18" s="359" t="str">
        <f t="shared" si="1"/>
        <v xml:space="preserve"> </v>
      </c>
    </row>
    <row r="19" spans="2:20" ht="31.5" customHeight="1">
      <c r="B19" s="358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9" t="str">
        <f t="shared" si="0"/>
        <v xml:space="preserve"> </v>
      </c>
      <c r="N19" s="358"/>
      <c r="O19" s="358"/>
      <c r="P19" s="358"/>
      <c r="Q19" s="358"/>
      <c r="R19" s="358"/>
      <c r="S19" s="358"/>
      <c r="T19" s="359" t="str">
        <f t="shared" si="1"/>
        <v xml:space="preserve"> </v>
      </c>
    </row>
    <row r="20" spans="2:20" ht="31.5" customHeight="1">
      <c r="B20" s="358"/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9" t="str">
        <f t="shared" si="0"/>
        <v xml:space="preserve"> </v>
      </c>
      <c r="N20" s="358"/>
      <c r="O20" s="358"/>
      <c r="P20" s="358"/>
      <c r="Q20" s="358"/>
      <c r="R20" s="358"/>
      <c r="S20" s="358"/>
      <c r="T20" s="359" t="str">
        <f t="shared" si="1"/>
        <v xml:space="preserve"> </v>
      </c>
    </row>
    <row r="21" spans="2:20" ht="31.5" customHeight="1">
      <c r="B21" s="358"/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9" t="str">
        <f t="shared" si="0"/>
        <v xml:space="preserve"> </v>
      </c>
      <c r="N21" s="358"/>
      <c r="O21" s="358"/>
      <c r="P21" s="358"/>
      <c r="Q21" s="358"/>
      <c r="R21" s="358"/>
      <c r="S21" s="358"/>
      <c r="T21" s="359" t="str">
        <f t="shared" si="1"/>
        <v xml:space="preserve"> </v>
      </c>
    </row>
    <row r="22" spans="2:20" ht="31.5" customHeight="1"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9" t="str">
        <f t="shared" si="0"/>
        <v xml:space="preserve"> </v>
      </c>
      <c r="N22" s="358"/>
      <c r="O22" s="358"/>
      <c r="P22" s="358"/>
      <c r="Q22" s="358"/>
      <c r="R22" s="358"/>
      <c r="S22" s="358"/>
      <c r="T22" s="359" t="str">
        <f t="shared" si="1"/>
        <v xml:space="preserve"> </v>
      </c>
    </row>
    <row r="23" spans="2:20" ht="31.5" customHeight="1"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9" t="str">
        <f t="shared" si="0"/>
        <v xml:space="preserve"> </v>
      </c>
      <c r="N23" s="358"/>
      <c r="O23" s="358"/>
      <c r="P23" s="358"/>
      <c r="Q23" s="358"/>
      <c r="R23" s="358"/>
      <c r="S23" s="358"/>
      <c r="T23" s="359" t="str">
        <f t="shared" si="1"/>
        <v xml:space="preserve"> </v>
      </c>
    </row>
    <row r="24" spans="2:20" ht="31.5" customHeight="1"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9" t="str">
        <f t="shared" si="0"/>
        <v xml:space="preserve"> </v>
      </c>
      <c r="N24" s="358"/>
      <c r="O24" s="358"/>
      <c r="P24" s="358"/>
      <c r="Q24" s="358"/>
      <c r="R24" s="358"/>
      <c r="S24" s="358"/>
      <c r="T24" s="359" t="str">
        <f t="shared" si="1"/>
        <v xml:space="preserve"> </v>
      </c>
    </row>
    <row r="25" spans="2:20" ht="31.5" customHeight="1"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9" t="str">
        <f t="shared" si="0"/>
        <v xml:space="preserve"> </v>
      </c>
      <c r="N25" s="358"/>
      <c r="O25" s="358"/>
      <c r="P25" s="358"/>
      <c r="Q25" s="358"/>
      <c r="R25" s="358"/>
      <c r="S25" s="358"/>
      <c r="T25" s="359" t="str">
        <f t="shared" si="1"/>
        <v xml:space="preserve"> </v>
      </c>
    </row>
    <row r="26" spans="2:20" ht="31.5" customHeight="1"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359" t="str">
        <f t="shared" si="0"/>
        <v xml:space="preserve"> </v>
      </c>
      <c r="N26" s="358"/>
      <c r="O26" s="358"/>
      <c r="P26" s="358"/>
      <c r="Q26" s="358"/>
      <c r="R26" s="358"/>
      <c r="S26" s="358"/>
      <c r="T26" s="359" t="str">
        <f t="shared" si="1"/>
        <v xml:space="preserve"> </v>
      </c>
    </row>
    <row r="27" spans="2:20" ht="31.5" customHeight="1"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9" t="str">
        <f t="shared" si="0"/>
        <v xml:space="preserve"> </v>
      </c>
      <c r="N27" s="358"/>
      <c r="O27" s="358"/>
      <c r="P27" s="358"/>
      <c r="Q27" s="358"/>
      <c r="R27" s="358"/>
      <c r="S27" s="358"/>
      <c r="T27" s="359" t="str">
        <f t="shared" si="1"/>
        <v xml:space="preserve"> </v>
      </c>
    </row>
    <row r="28" spans="2:20" ht="31.5" customHeight="1"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9" t="str">
        <f t="shared" si="0"/>
        <v xml:space="preserve"> </v>
      </c>
      <c r="N28" s="358"/>
      <c r="O28" s="358"/>
      <c r="P28" s="358"/>
      <c r="Q28" s="358"/>
      <c r="R28" s="358"/>
      <c r="S28" s="358"/>
      <c r="T28" s="359" t="str">
        <f t="shared" si="1"/>
        <v xml:space="preserve"> </v>
      </c>
    </row>
    <row r="29" spans="2:20" ht="31.5" customHeight="1"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9" t="str">
        <f t="shared" si="0"/>
        <v xml:space="preserve"> </v>
      </c>
      <c r="N29" s="358"/>
      <c r="O29" s="358"/>
      <c r="P29" s="358"/>
      <c r="Q29" s="358"/>
      <c r="R29" s="358"/>
      <c r="S29" s="358"/>
      <c r="T29" s="359" t="str">
        <f t="shared" si="1"/>
        <v xml:space="preserve"> </v>
      </c>
    </row>
    <row r="30" spans="2:20" ht="31.5" customHeight="1"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9" t="str">
        <f t="shared" si="0"/>
        <v xml:space="preserve"> </v>
      </c>
      <c r="N30" s="358"/>
      <c r="O30" s="358"/>
      <c r="P30" s="358"/>
      <c r="Q30" s="358"/>
      <c r="R30" s="358"/>
      <c r="S30" s="358"/>
      <c r="T30" s="359" t="str">
        <f t="shared" si="1"/>
        <v xml:space="preserve"> </v>
      </c>
    </row>
    <row r="31" spans="2:20" ht="31.5" customHeight="1"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9" t="str">
        <f t="shared" si="0"/>
        <v xml:space="preserve"> </v>
      </c>
      <c r="N31" s="358"/>
      <c r="O31" s="358"/>
      <c r="P31" s="358"/>
      <c r="Q31" s="358"/>
      <c r="R31" s="358"/>
      <c r="S31" s="358"/>
      <c r="T31" s="359" t="str">
        <f t="shared" si="1"/>
        <v xml:space="preserve"> </v>
      </c>
    </row>
    <row r="32" spans="2:20" ht="31.5" customHeight="1"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9" t="str">
        <f t="shared" si="0"/>
        <v xml:space="preserve"> </v>
      </c>
      <c r="N32" s="358"/>
      <c r="O32" s="358"/>
      <c r="P32" s="358"/>
      <c r="Q32" s="358"/>
      <c r="R32" s="358"/>
      <c r="S32" s="358"/>
      <c r="T32" s="359" t="str">
        <f t="shared" si="1"/>
        <v xml:space="preserve"> </v>
      </c>
    </row>
    <row r="33" spans="2:20" ht="31.5" customHeight="1"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9" t="str">
        <f t="shared" si="0"/>
        <v xml:space="preserve"> </v>
      </c>
      <c r="N33" s="358"/>
      <c r="O33" s="358"/>
      <c r="P33" s="358"/>
      <c r="Q33" s="358"/>
      <c r="R33" s="358"/>
      <c r="S33" s="358"/>
      <c r="T33" s="359" t="str">
        <f t="shared" si="1"/>
        <v xml:space="preserve"> </v>
      </c>
    </row>
    <row r="34" spans="2:20" ht="31.5" customHeight="1"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9" t="str">
        <f t="shared" si="0"/>
        <v xml:space="preserve"> </v>
      </c>
      <c r="N34" s="358"/>
      <c r="O34" s="358"/>
      <c r="P34" s="358"/>
      <c r="Q34" s="358"/>
      <c r="R34" s="358"/>
      <c r="S34" s="358"/>
      <c r="T34" s="359" t="str">
        <f t="shared" si="1"/>
        <v xml:space="preserve"> </v>
      </c>
    </row>
    <row r="35" spans="2:20" ht="31.5" customHeight="1"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9" t="str">
        <f t="shared" si="0"/>
        <v xml:space="preserve"> </v>
      </c>
      <c r="N35" s="358"/>
      <c r="O35" s="358"/>
      <c r="P35" s="358"/>
      <c r="Q35" s="358"/>
      <c r="R35" s="358"/>
      <c r="S35" s="358"/>
      <c r="T35" s="359" t="str">
        <f t="shared" si="1"/>
        <v xml:space="preserve"> </v>
      </c>
    </row>
    <row r="36" spans="2:20" ht="31.5" customHeight="1">
      <c r="B36" s="358"/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9" t="str">
        <f t="shared" si="0"/>
        <v xml:space="preserve"> </v>
      </c>
      <c r="N36" s="358"/>
      <c r="O36" s="358"/>
      <c r="P36" s="358"/>
      <c r="Q36" s="358"/>
      <c r="R36" s="358"/>
      <c r="S36" s="358"/>
      <c r="T36" s="359" t="str">
        <f t="shared" si="1"/>
        <v xml:space="preserve"> </v>
      </c>
    </row>
    <row r="37" spans="2:20" ht="31.5" customHeight="1"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9" t="str">
        <f t="shared" si="0"/>
        <v xml:space="preserve"> </v>
      </c>
      <c r="N37" s="358"/>
      <c r="O37" s="358"/>
      <c r="P37" s="358"/>
      <c r="Q37" s="358"/>
      <c r="R37" s="358"/>
      <c r="S37" s="358"/>
      <c r="T37" s="359" t="str">
        <f t="shared" si="1"/>
        <v xml:space="preserve"> </v>
      </c>
    </row>
    <row r="38" spans="2:20" ht="31.5" customHeight="1"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9" t="str">
        <f t="shared" si="0"/>
        <v xml:space="preserve"> </v>
      </c>
      <c r="N38" s="358"/>
      <c r="O38" s="358"/>
      <c r="P38" s="358"/>
      <c r="Q38" s="358"/>
      <c r="R38" s="358"/>
      <c r="S38" s="358"/>
      <c r="T38" s="359" t="str">
        <f t="shared" si="1"/>
        <v xml:space="preserve"> </v>
      </c>
    </row>
    <row r="39" spans="2:20" ht="31.5" customHeight="1"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9" t="str">
        <f t="shared" si="0"/>
        <v xml:space="preserve"> </v>
      </c>
      <c r="N39" s="358"/>
      <c r="O39" s="358"/>
      <c r="P39" s="358"/>
      <c r="Q39" s="358"/>
      <c r="R39" s="358"/>
      <c r="S39" s="358"/>
      <c r="T39" s="359" t="str">
        <f t="shared" si="1"/>
        <v xml:space="preserve"> </v>
      </c>
    </row>
    <row r="40" spans="2:20" ht="31.5" customHeight="1">
      <c r="B40" s="358"/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9" t="str">
        <f t="shared" si="0"/>
        <v xml:space="preserve"> </v>
      </c>
      <c r="N40" s="358"/>
      <c r="O40" s="358"/>
      <c r="P40" s="358"/>
      <c r="Q40" s="358"/>
      <c r="R40" s="358"/>
      <c r="S40" s="358"/>
      <c r="T40" s="359" t="str">
        <f t="shared" si="1"/>
        <v xml:space="preserve"> </v>
      </c>
    </row>
    <row r="41" spans="2:20" ht="31.5" customHeight="1">
      <c r="B41" s="358"/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9" t="str">
        <f t="shared" si="0"/>
        <v xml:space="preserve"> </v>
      </c>
      <c r="N41" s="358"/>
      <c r="O41" s="358"/>
      <c r="P41" s="358"/>
      <c r="Q41" s="358"/>
      <c r="R41" s="358"/>
      <c r="S41" s="358"/>
      <c r="T41" s="359" t="str">
        <f t="shared" si="1"/>
        <v xml:space="preserve"> </v>
      </c>
    </row>
    <row r="42" spans="2:20" ht="31.5" customHeight="1">
      <c r="B42" s="358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9" t="str">
        <f t="shared" si="0"/>
        <v xml:space="preserve"> </v>
      </c>
      <c r="N42" s="358"/>
      <c r="O42" s="358"/>
      <c r="P42" s="358"/>
      <c r="Q42" s="358"/>
      <c r="R42" s="358"/>
      <c r="S42" s="358"/>
      <c r="T42" s="359" t="str">
        <f t="shared" si="1"/>
        <v xml:space="preserve"> </v>
      </c>
    </row>
    <row r="43" spans="2:20" ht="31.5" customHeight="1"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9" t="str">
        <f t="shared" si="0"/>
        <v xml:space="preserve"> </v>
      </c>
      <c r="N43" s="358"/>
      <c r="O43" s="358"/>
      <c r="P43" s="358"/>
      <c r="Q43" s="358"/>
      <c r="R43" s="358"/>
      <c r="S43" s="358"/>
      <c r="T43" s="359" t="str">
        <f t="shared" si="1"/>
        <v xml:space="preserve"> </v>
      </c>
    </row>
    <row r="44" spans="2:20" ht="31.5" customHeight="1">
      <c r="B44" s="358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9" t="str">
        <f t="shared" si="0"/>
        <v xml:space="preserve"> </v>
      </c>
      <c r="N44" s="358"/>
      <c r="O44" s="358"/>
      <c r="P44" s="358"/>
      <c r="Q44" s="358"/>
      <c r="R44" s="358"/>
      <c r="S44" s="358"/>
      <c r="T44" s="359" t="str">
        <f t="shared" si="1"/>
        <v xml:space="preserve"> </v>
      </c>
    </row>
    <row r="45" spans="2:20" ht="31.5" customHeight="1"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9" t="str">
        <f t="shared" si="0"/>
        <v xml:space="preserve"> </v>
      </c>
      <c r="N45" s="358"/>
      <c r="O45" s="358"/>
      <c r="P45" s="358"/>
      <c r="Q45" s="358"/>
      <c r="R45" s="358"/>
      <c r="S45" s="358"/>
      <c r="T45" s="359" t="str">
        <f t="shared" si="1"/>
        <v xml:space="preserve"> </v>
      </c>
    </row>
    <row r="46" spans="2:20" ht="31.5" customHeight="1">
      <c r="B46" s="358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9" t="str">
        <f t="shared" si="0"/>
        <v xml:space="preserve"> </v>
      </c>
      <c r="N46" s="358"/>
      <c r="O46" s="358"/>
      <c r="P46" s="358"/>
      <c r="Q46" s="358"/>
      <c r="R46" s="358"/>
      <c r="S46" s="358"/>
      <c r="T46" s="359" t="str">
        <f t="shared" si="1"/>
        <v xml:space="preserve"> </v>
      </c>
    </row>
    <row r="47" spans="2:20" ht="31.5" customHeight="1">
      <c r="B47" s="358"/>
      <c r="C47" s="358"/>
      <c r="D47" s="358"/>
      <c r="E47" s="358"/>
      <c r="F47" s="358"/>
      <c r="G47" s="358"/>
      <c r="H47" s="358"/>
      <c r="I47" s="358"/>
      <c r="J47" s="358"/>
      <c r="K47" s="358"/>
      <c r="L47" s="358"/>
      <c r="M47" s="359" t="str">
        <f t="shared" si="0"/>
        <v xml:space="preserve"> </v>
      </c>
      <c r="N47" s="358"/>
      <c r="O47" s="358"/>
      <c r="P47" s="358"/>
      <c r="Q47" s="358"/>
      <c r="R47" s="358"/>
      <c r="S47" s="358"/>
      <c r="T47" s="359" t="str">
        <f t="shared" si="1"/>
        <v xml:space="preserve"> </v>
      </c>
    </row>
    <row r="48" spans="2:20" ht="31.5" customHeight="1">
      <c r="B48" s="358"/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9" t="str">
        <f t="shared" si="0"/>
        <v xml:space="preserve"> </v>
      </c>
      <c r="N48" s="358"/>
      <c r="O48" s="358"/>
      <c r="P48" s="358"/>
      <c r="Q48" s="358"/>
      <c r="R48" s="358"/>
      <c r="S48" s="358"/>
      <c r="T48" s="359" t="str">
        <f t="shared" si="1"/>
        <v xml:space="preserve"> </v>
      </c>
    </row>
    <row r="49" spans="2:20" ht="31.5" customHeight="1">
      <c r="B49" s="358"/>
      <c r="C49" s="358"/>
      <c r="D49" s="358"/>
      <c r="E49" s="358"/>
      <c r="F49" s="358"/>
      <c r="G49" s="358"/>
      <c r="H49" s="358"/>
      <c r="I49" s="358"/>
      <c r="J49" s="358"/>
      <c r="K49" s="358"/>
      <c r="L49" s="358"/>
      <c r="M49" s="359" t="str">
        <f t="shared" si="0"/>
        <v xml:space="preserve"> </v>
      </c>
      <c r="N49" s="358"/>
      <c r="O49" s="358"/>
      <c r="P49" s="358"/>
      <c r="Q49" s="358"/>
      <c r="R49" s="358"/>
      <c r="S49" s="358"/>
      <c r="T49" s="359" t="str">
        <f t="shared" si="1"/>
        <v xml:space="preserve"> </v>
      </c>
    </row>
    <row r="50" spans="2:20" ht="31.5" customHeight="1">
      <c r="B50" s="358"/>
      <c r="C50" s="358"/>
      <c r="D50" s="358"/>
      <c r="E50" s="358"/>
      <c r="F50" s="358"/>
      <c r="G50" s="358"/>
      <c r="H50" s="358"/>
      <c r="I50" s="358"/>
      <c r="J50" s="358"/>
      <c r="K50" s="358"/>
      <c r="L50" s="358"/>
      <c r="M50" s="359" t="str">
        <f t="shared" si="0"/>
        <v xml:space="preserve"> </v>
      </c>
      <c r="N50" s="358"/>
      <c r="O50" s="358"/>
      <c r="P50" s="358"/>
      <c r="Q50" s="358"/>
      <c r="R50" s="358"/>
      <c r="S50" s="358"/>
      <c r="T50" s="359" t="str">
        <f t="shared" si="1"/>
        <v xml:space="preserve"> </v>
      </c>
    </row>
    <row r="51" spans="2:20" ht="31.5" customHeight="1"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9" t="str">
        <f t="shared" si="0"/>
        <v xml:space="preserve"> </v>
      </c>
      <c r="N51" s="358"/>
      <c r="O51" s="358"/>
      <c r="P51" s="358"/>
      <c r="Q51" s="358"/>
      <c r="R51" s="358"/>
      <c r="S51" s="358"/>
      <c r="T51" s="359" t="str">
        <f t="shared" si="1"/>
        <v xml:space="preserve"> </v>
      </c>
    </row>
    <row r="52" spans="2:20" ht="31.5" customHeight="1">
      <c r="B52" s="358"/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9" t="str">
        <f t="shared" si="0"/>
        <v xml:space="preserve"> </v>
      </c>
      <c r="N52" s="358"/>
      <c r="O52" s="358"/>
      <c r="P52" s="358"/>
      <c r="Q52" s="358"/>
      <c r="R52" s="358"/>
      <c r="S52" s="358"/>
      <c r="T52" s="359" t="str">
        <f t="shared" si="1"/>
        <v xml:space="preserve"> </v>
      </c>
    </row>
    <row r="53" spans="2:20" ht="31.5" customHeight="1">
      <c r="B53" s="358"/>
      <c r="C53" s="358"/>
      <c r="D53" s="358"/>
      <c r="E53" s="358"/>
      <c r="F53" s="358"/>
      <c r="G53" s="358"/>
      <c r="H53" s="358"/>
      <c r="I53" s="358"/>
      <c r="J53" s="358"/>
      <c r="K53" s="358"/>
      <c r="L53" s="358"/>
      <c r="M53" s="359" t="str">
        <f t="shared" si="0"/>
        <v xml:space="preserve"> </v>
      </c>
      <c r="N53" s="358"/>
      <c r="O53" s="358"/>
      <c r="P53" s="358"/>
      <c r="Q53" s="358"/>
      <c r="R53" s="358"/>
      <c r="S53" s="358"/>
      <c r="T53" s="359" t="str">
        <f t="shared" si="1"/>
        <v xml:space="preserve"> </v>
      </c>
    </row>
    <row r="54" spans="2:20" ht="31.5" customHeight="1">
      <c r="B54" s="358"/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9" t="str">
        <f t="shared" si="0"/>
        <v xml:space="preserve"> </v>
      </c>
      <c r="N54" s="358"/>
      <c r="O54" s="358"/>
      <c r="P54" s="358"/>
      <c r="Q54" s="358"/>
      <c r="R54" s="358"/>
      <c r="S54" s="358"/>
      <c r="T54" s="359" t="str">
        <f t="shared" si="1"/>
        <v xml:space="preserve"> </v>
      </c>
    </row>
    <row r="55" spans="2:20" ht="31.5" customHeight="1"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9" t="str">
        <f t="shared" si="0"/>
        <v xml:space="preserve"> </v>
      </c>
      <c r="N55" s="358"/>
      <c r="O55" s="358"/>
      <c r="P55" s="358"/>
      <c r="Q55" s="358"/>
      <c r="R55" s="358"/>
      <c r="S55" s="358"/>
      <c r="T55" s="359" t="str">
        <f t="shared" si="1"/>
        <v xml:space="preserve"> </v>
      </c>
    </row>
    <row r="56" spans="2:20" ht="31.5" customHeight="1"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9" t="str">
        <f t="shared" si="0"/>
        <v xml:space="preserve"> </v>
      </c>
      <c r="N56" s="358"/>
      <c r="O56" s="358"/>
      <c r="P56" s="358"/>
      <c r="Q56" s="358"/>
      <c r="R56" s="358"/>
      <c r="S56" s="358"/>
      <c r="T56" s="359" t="str">
        <f t="shared" si="1"/>
        <v xml:space="preserve"> </v>
      </c>
    </row>
    <row r="57" spans="2:20" ht="31.5" customHeight="1">
      <c r="B57" s="358"/>
      <c r="C57" s="358"/>
      <c r="D57" s="358"/>
      <c r="E57" s="358"/>
      <c r="F57" s="358"/>
      <c r="G57" s="358"/>
      <c r="H57" s="358"/>
      <c r="I57" s="358"/>
      <c r="J57" s="358"/>
      <c r="K57" s="358"/>
      <c r="L57" s="358"/>
      <c r="M57" s="359" t="str">
        <f t="shared" si="0"/>
        <v xml:space="preserve"> </v>
      </c>
      <c r="N57" s="358"/>
      <c r="O57" s="358"/>
      <c r="P57" s="358"/>
      <c r="Q57" s="358"/>
      <c r="R57" s="358"/>
      <c r="S57" s="358"/>
      <c r="T57" s="359" t="str">
        <f t="shared" si="1"/>
        <v xml:space="preserve"> </v>
      </c>
    </row>
    <row r="58" spans="2:20" ht="31.5" customHeight="1">
      <c r="B58" s="358"/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9" t="str">
        <f t="shared" si="0"/>
        <v xml:space="preserve"> </v>
      </c>
      <c r="N58" s="358"/>
      <c r="O58" s="358"/>
      <c r="P58" s="358"/>
      <c r="Q58" s="358"/>
      <c r="R58" s="358"/>
      <c r="S58" s="358"/>
      <c r="T58" s="359" t="str">
        <f t="shared" si="1"/>
        <v xml:space="preserve"> </v>
      </c>
    </row>
    <row r="59" spans="2:20" ht="31.5" customHeight="1"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9" t="str">
        <f t="shared" si="0"/>
        <v xml:space="preserve"> </v>
      </c>
      <c r="N59" s="358"/>
      <c r="O59" s="358"/>
      <c r="P59" s="358"/>
      <c r="Q59" s="358"/>
      <c r="R59" s="358"/>
      <c r="S59" s="358"/>
      <c r="T59" s="359" t="str">
        <f t="shared" si="1"/>
        <v xml:space="preserve"> </v>
      </c>
    </row>
    <row r="60" spans="2:20" ht="31.5" customHeight="1">
      <c r="B60" s="358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9" t="str">
        <f t="shared" si="0"/>
        <v xml:space="preserve"> </v>
      </c>
      <c r="N60" s="358"/>
      <c r="O60" s="358"/>
      <c r="P60" s="358"/>
      <c r="Q60" s="358"/>
      <c r="R60" s="358"/>
      <c r="S60" s="358"/>
      <c r="T60" s="359" t="str">
        <f t="shared" si="1"/>
        <v xml:space="preserve"> </v>
      </c>
    </row>
    <row r="61" spans="2:20" ht="31.5" customHeight="1"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9" t="str">
        <f t="shared" si="0"/>
        <v xml:space="preserve"> </v>
      </c>
      <c r="N61" s="358"/>
      <c r="O61" s="358"/>
      <c r="P61" s="358"/>
      <c r="Q61" s="358"/>
      <c r="R61" s="358"/>
      <c r="S61" s="358"/>
      <c r="T61" s="359" t="str">
        <f t="shared" si="1"/>
        <v xml:space="preserve"> </v>
      </c>
    </row>
    <row r="62" spans="2:20" ht="31.5" customHeight="1">
      <c r="B62" s="358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9" t="str">
        <f t="shared" si="0"/>
        <v xml:space="preserve"> </v>
      </c>
      <c r="N62" s="358"/>
      <c r="O62" s="358"/>
      <c r="P62" s="358"/>
      <c r="Q62" s="358"/>
      <c r="R62" s="358"/>
      <c r="S62" s="358"/>
      <c r="T62" s="359" t="str">
        <f t="shared" si="1"/>
        <v xml:space="preserve"> </v>
      </c>
    </row>
    <row r="63" spans="2:20" ht="31.5" customHeight="1">
      <c r="B63" s="358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9" t="str">
        <f t="shared" si="0"/>
        <v xml:space="preserve"> </v>
      </c>
      <c r="N63" s="358"/>
      <c r="O63" s="358"/>
      <c r="P63" s="358"/>
      <c r="Q63" s="358"/>
      <c r="R63" s="358"/>
      <c r="S63" s="358"/>
      <c r="T63" s="359" t="str">
        <f t="shared" si="1"/>
        <v xml:space="preserve"> </v>
      </c>
    </row>
    <row r="64" spans="2:20" ht="31.5" customHeight="1"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 t="str">
        <f t="shared" si="0"/>
        <v xml:space="preserve"> </v>
      </c>
      <c r="N64" s="358"/>
      <c r="O64" s="358"/>
      <c r="P64" s="358"/>
      <c r="Q64" s="358"/>
      <c r="R64" s="358"/>
      <c r="S64" s="358"/>
      <c r="T64" s="359" t="str">
        <f t="shared" si="1"/>
        <v xml:space="preserve"> </v>
      </c>
    </row>
    <row r="65" spans="2:20" ht="31.5" customHeight="1">
      <c r="B65" s="358"/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9" t="str">
        <f t="shared" si="0"/>
        <v xml:space="preserve"> </v>
      </c>
      <c r="N65" s="358"/>
      <c r="O65" s="358"/>
      <c r="P65" s="358"/>
      <c r="Q65" s="358"/>
      <c r="R65" s="358"/>
      <c r="S65" s="358"/>
      <c r="T65" s="359" t="str">
        <f t="shared" si="1"/>
        <v xml:space="preserve"> </v>
      </c>
    </row>
    <row r="66" spans="2:20" ht="31.5" customHeight="1">
      <c r="B66" s="358"/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9" t="str">
        <f t="shared" si="0"/>
        <v xml:space="preserve"> </v>
      </c>
      <c r="N66" s="358"/>
      <c r="O66" s="358"/>
      <c r="P66" s="358"/>
      <c r="Q66" s="358"/>
      <c r="R66" s="358"/>
      <c r="S66" s="358"/>
      <c r="T66" s="359" t="str">
        <f t="shared" si="1"/>
        <v xml:space="preserve"> </v>
      </c>
    </row>
    <row r="67" spans="2:20" ht="31.5" customHeight="1">
      <c r="B67" s="358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9" t="str">
        <f t="shared" si="0"/>
        <v xml:space="preserve"> </v>
      </c>
      <c r="N67" s="358"/>
      <c r="O67" s="358"/>
      <c r="P67" s="358"/>
      <c r="Q67" s="358"/>
      <c r="R67" s="358"/>
      <c r="S67" s="358"/>
      <c r="T67" s="359" t="str">
        <f t="shared" si="1"/>
        <v xml:space="preserve"> </v>
      </c>
    </row>
    <row r="68" spans="2:20" ht="31.5" customHeight="1">
      <c r="B68" s="358"/>
      <c r="C68" s="358"/>
      <c r="D68" s="358"/>
      <c r="E68" s="358"/>
      <c r="F68" s="358"/>
      <c r="G68" s="358"/>
      <c r="H68" s="358"/>
      <c r="I68" s="358"/>
      <c r="J68" s="358"/>
      <c r="K68" s="358"/>
      <c r="L68" s="358"/>
      <c r="M68" s="359" t="str">
        <f t="shared" si="0"/>
        <v xml:space="preserve"> </v>
      </c>
      <c r="N68" s="358"/>
      <c r="O68" s="358"/>
      <c r="P68" s="358"/>
      <c r="Q68" s="358"/>
      <c r="R68" s="358"/>
      <c r="S68" s="358"/>
      <c r="T68" s="359" t="str">
        <f t="shared" si="1"/>
        <v xml:space="preserve"> </v>
      </c>
    </row>
    <row r="69" spans="2:20" ht="31.5" customHeight="1">
      <c r="B69" s="358"/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9" t="str">
        <f t="shared" si="0"/>
        <v xml:space="preserve"> </v>
      </c>
      <c r="N69" s="358"/>
      <c r="O69" s="358"/>
      <c r="P69" s="358"/>
      <c r="Q69" s="358"/>
      <c r="R69" s="358"/>
      <c r="S69" s="358"/>
      <c r="T69" s="359" t="str">
        <f t="shared" si="1"/>
        <v xml:space="preserve"> </v>
      </c>
    </row>
    <row r="70" spans="2:20" ht="31.5" customHeight="1">
      <c r="B70" s="358"/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9" t="str">
        <f t="shared" si="0"/>
        <v xml:space="preserve"> </v>
      </c>
      <c r="N70" s="358"/>
      <c r="O70" s="358"/>
      <c r="P70" s="358"/>
      <c r="Q70" s="358"/>
      <c r="R70" s="358"/>
      <c r="S70" s="358"/>
      <c r="T70" s="359" t="str">
        <f t="shared" si="1"/>
        <v xml:space="preserve"> </v>
      </c>
    </row>
    <row r="71" spans="2:20" ht="31.5" customHeight="1">
      <c r="B71" s="358"/>
      <c r="C71" s="358"/>
      <c r="D71" s="358"/>
      <c r="E71" s="358"/>
      <c r="F71" s="358"/>
      <c r="G71" s="358"/>
      <c r="H71" s="358"/>
      <c r="I71" s="358"/>
      <c r="J71" s="358"/>
      <c r="K71" s="358"/>
      <c r="L71" s="358"/>
      <c r="M71" s="359" t="str">
        <f t="shared" si="0"/>
        <v xml:space="preserve"> </v>
      </c>
      <c r="N71" s="358"/>
      <c r="O71" s="358"/>
      <c r="P71" s="358"/>
      <c r="Q71" s="358"/>
      <c r="R71" s="358"/>
      <c r="S71" s="358"/>
      <c r="T71" s="359" t="str">
        <f t="shared" si="1"/>
        <v xml:space="preserve"> </v>
      </c>
    </row>
    <row r="72" spans="2:20" ht="31.5" customHeight="1">
      <c r="B72" s="358"/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9" t="str">
        <f t="shared" si="0"/>
        <v xml:space="preserve"> </v>
      </c>
      <c r="N72" s="358"/>
      <c r="O72" s="358"/>
      <c r="P72" s="358"/>
      <c r="Q72" s="358"/>
      <c r="R72" s="358"/>
      <c r="S72" s="358"/>
      <c r="T72" s="359" t="str">
        <f t="shared" si="1"/>
        <v xml:space="preserve"> </v>
      </c>
    </row>
    <row r="73" spans="2:20" ht="31.5" customHeight="1">
      <c r="B73" s="358"/>
      <c r="C73" s="358"/>
      <c r="D73" s="358"/>
      <c r="E73" s="358"/>
      <c r="F73" s="358"/>
      <c r="G73" s="358"/>
      <c r="H73" s="358"/>
      <c r="I73" s="358"/>
      <c r="J73" s="358"/>
      <c r="K73" s="358"/>
      <c r="L73" s="358"/>
      <c r="M73" s="359" t="str">
        <f t="shared" si="0"/>
        <v xml:space="preserve"> </v>
      </c>
      <c r="N73" s="358"/>
      <c r="O73" s="358"/>
      <c r="P73" s="358"/>
      <c r="Q73" s="358"/>
      <c r="R73" s="358"/>
      <c r="S73" s="358"/>
      <c r="T73" s="359" t="str">
        <f t="shared" si="1"/>
        <v xml:space="preserve"> </v>
      </c>
    </row>
    <row r="74" spans="2:20" ht="31.5" customHeight="1">
      <c r="B74" s="358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9" t="str">
        <f t="shared" si="0"/>
        <v xml:space="preserve"> </v>
      </c>
      <c r="N74" s="358"/>
      <c r="O74" s="358"/>
      <c r="P74" s="358"/>
      <c r="Q74" s="358"/>
      <c r="R74" s="358"/>
      <c r="S74" s="358"/>
      <c r="T74" s="359" t="str">
        <f t="shared" si="1"/>
        <v xml:space="preserve"> </v>
      </c>
    </row>
    <row r="75" spans="2:20" ht="31.5" customHeight="1">
      <c r="B75" s="358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9" t="str">
        <f t="shared" si="0"/>
        <v xml:space="preserve"> </v>
      </c>
      <c r="N75" s="358"/>
      <c r="O75" s="358"/>
      <c r="P75" s="358"/>
      <c r="Q75" s="358"/>
      <c r="R75" s="358"/>
      <c r="S75" s="358"/>
      <c r="T75" s="359" t="str">
        <f t="shared" si="1"/>
        <v xml:space="preserve"> </v>
      </c>
    </row>
    <row r="76" spans="2:20" ht="31.5" customHeight="1">
      <c r="B76" s="358"/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9" t="str">
        <f t="shared" si="0"/>
        <v xml:space="preserve"> </v>
      </c>
      <c r="N76" s="358"/>
      <c r="O76" s="358"/>
      <c r="P76" s="358"/>
      <c r="Q76" s="358"/>
      <c r="R76" s="358"/>
      <c r="S76" s="358"/>
      <c r="T76" s="359" t="str">
        <f t="shared" si="1"/>
        <v xml:space="preserve"> </v>
      </c>
    </row>
    <row r="77" spans="2:20" ht="31.5" customHeight="1">
      <c r="B77" s="358"/>
      <c r="C77" s="358"/>
      <c r="D77" s="358"/>
      <c r="E77" s="358"/>
      <c r="F77" s="358"/>
      <c r="G77" s="358"/>
      <c r="H77" s="358"/>
      <c r="I77" s="358"/>
      <c r="J77" s="358"/>
      <c r="K77" s="358"/>
      <c r="L77" s="358"/>
      <c r="M77" s="359" t="str">
        <f t="shared" si="0"/>
        <v xml:space="preserve"> </v>
      </c>
      <c r="N77" s="358"/>
      <c r="O77" s="358"/>
      <c r="P77" s="358"/>
      <c r="Q77" s="358"/>
      <c r="R77" s="358"/>
      <c r="S77" s="358"/>
      <c r="T77" s="359" t="str">
        <f t="shared" si="1"/>
        <v xml:space="preserve"> </v>
      </c>
    </row>
    <row r="78" spans="2:20" ht="31.5" customHeight="1">
      <c r="B78" s="358"/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9" t="str">
        <f t="shared" si="0"/>
        <v xml:space="preserve"> </v>
      </c>
      <c r="N78" s="358"/>
      <c r="O78" s="358"/>
      <c r="P78" s="358"/>
      <c r="Q78" s="358"/>
      <c r="R78" s="358"/>
      <c r="S78" s="358"/>
      <c r="T78" s="359" t="str">
        <f t="shared" si="1"/>
        <v xml:space="preserve"> </v>
      </c>
    </row>
    <row r="79" spans="2:20" ht="31.5" customHeight="1">
      <c r="B79" s="358"/>
      <c r="C79" s="358"/>
      <c r="D79" s="358"/>
      <c r="E79" s="358"/>
      <c r="F79" s="358"/>
      <c r="G79" s="358"/>
      <c r="H79" s="358"/>
      <c r="I79" s="358"/>
      <c r="J79" s="358"/>
      <c r="K79" s="358"/>
      <c r="L79" s="358"/>
      <c r="M79" s="359" t="str">
        <f t="shared" si="0"/>
        <v xml:space="preserve"> </v>
      </c>
      <c r="N79" s="358"/>
      <c r="O79" s="358"/>
      <c r="P79" s="358"/>
      <c r="Q79" s="358"/>
      <c r="R79" s="358"/>
      <c r="S79" s="358"/>
      <c r="T79" s="359" t="str">
        <f t="shared" si="1"/>
        <v xml:space="preserve"> </v>
      </c>
    </row>
    <row r="80" spans="2:20" ht="31.5" customHeight="1">
      <c r="B80" s="358"/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9" t="str">
        <f t="shared" ref="M80:M143" si="2">IF(L80*I80*F80=0," ",L80*I80*F80)</f>
        <v xml:space="preserve"> </v>
      </c>
      <c r="N80" s="358"/>
      <c r="O80" s="358"/>
      <c r="P80" s="358"/>
      <c r="Q80" s="358"/>
      <c r="R80" s="358"/>
      <c r="S80" s="358"/>
      <c r="T80" s="359" t="str">
        <f t="shared" ref="T80:T143" si="3">IF(S80*R80*Q80=0," ",S80*R80*Q80)</f>
        <v xml:space="preserve"> </v>
      </c>
    </row>
    <row r="81" spans="2:20" ht="31.5" customHeight="1">
      <c r="B81" s="358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9" t="str">
        <f t="shared" si="2"/>
        <v xml:space="preserve"> </v>
      </c>
      <c r="N81" s="358"/>
      <c r="O81" s="358"/>
      <c r="P81" s="358"/>
      <c r="Q81" s="358"/>
      <c r="R81" s="358"/>
      <c r="S81" s="358"/>
      <c r="T81" s="359" t="str">
        <f t="shared" si="3"/>
        <v xml:space="preserve"> </v>
      </c>
    </row>
    <row r="82" spans="2:20" ht="31.5" customHeight="1">
      <c r="B82" s="358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9" t="str">
        <f t="shared" si="2"/>
        <v xml:space="preserve"> </v>
      </c>
      <c r="N82" s="358"/>
      <c r="O82" s="358"/>
      <c r="P82" s="358"/>
      <c r="Q82" s="358"/>
      <c r="R82" s="358"/>
      <c r="S82" s="358"/>
      <c r="T82" s="359" t="str">
        <f t="shared" si="3"/>
        <v xml:space="preserve"> </v>
      </c>
    </row>
    <row r="83" spans="2:20" ht="31.5" customHeight="1"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9" t="str">
        <f t="shared" si="2"/>
        <v xml:space="preserve"> </v>
      </c>
      <c r="N83" s="358"/>
      <c r="O83" s="358"/>
      <c r="P83" s="358"/>
      <c r="Q83" s="358"/>
      <c r="R83" s="358"/>
      <c r="S83" s="358"/>
      <c r="T83" s="359" t="str">
        <f t="shared" si="3"/>
        <v xml:space="preserve"> </v>
      </c>
    </row>
    <row r="84" spans="2:20" ht="31.5" customHeight="1">
      <c r="B84" s="358"/>
      <c r="C84" s="358"/>
      <c r="D84" s="358"/>
      <c r="E84" s="358"/>
      <c r="F84" s="358"/>
      <c r="G84" s="358"/>
      <c r="H84" s="358"/>
      <c r="I84" s="358"/>
      <c r="J84" s="358"/>
      <c r="K84" s="358"/>
      <c r="L84" s="358"/>
      <c r="M84" s="359" t="str">
        <f t="shared" si="2"/>
        <v xml:space="preserve"> </v>
      </c>
      <c r="N84" s="358"/>
      <c r="O84" s="358"/>
      <c r="P84" s="358"/>
      <c r="Q84" s="358"/>
      <c r="R84" s="358"/>
      <c r="S84" s="358"/>
      <c r="T84" s="359" t="str">
        <f t="shared" si="3"/>
        <v xml:space="preserve"> </v>
      </c>
    </row>
    <row r="85" spans="2:20" ht="31.5" customHeight="1">
      <c r="B85" s="358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9" t="str">
        <f t="shared" si="2"/>
        <v xml:space="preserve"> </v>
      </c>
      <c r="N85" s="358"/>
      <c r="O85" s="358"/>
      <c r="P85" s="358"/>
      <c r="Q85" s="358"/>
      <c r="R85" s="358"/>
      <c r="S85" s="358"/>
      <c r="T85" s="359" t="str">
        <f t="shared" si="3"/>
        <v xml:space="preserve"> </v>
      </c>
    </row>
    <row r="86" spans="2:20" ht="31.5" customHeight="1">
      <c r="B86" s="358"/>
      <c r="C86" s="358"/>
      <c r="D86" s="358"/>
      <c r="E86" s="358"/>
      <c r="F86" s="358"/>
      <c r="G86" s="358"/>
      <c r="H86" s="358"/>
      <c r="I86" s="358"/>
      <c r="J86" s="358"/>
      <c r="K86" s="358"/>
      <c r="L86" s="358"/>
      <c r="M86" s="359" t="str">
        <f t="shared" si="2"/>
        <v xml:space="preserve"> </v>
      </c>
      <c r="N86" s="358"/>
      <c r="O86" s="358"/>
      <c r="P86" s="358"/>
      <c r="Q86" s="358"/>
      <c r="R86" s="358"/>
      <c r="S86" s="358"/>
      <c r="T86" s="359" t="str">
        <f t="shared" si="3"/>
        <v xml:space="preserve"> </v>
      </c>
    </row>
    <row r="87" spans="2:20" ht="31.5" customHeight="1">
      <c r="B87" s="358"/>
      <c r="C87" s="358"/>
      <c r="D87" s="358"/>
      <c r="E87" s="358"/>
      <c r="F87" s="358"/>
      <c r="G87" s="358"/>
      <c r="H87" s="358"/>
      <c r="I87" s="358"/>
      <c r="J87" s="358"/>
      <c r="K87" s="358"/>
      <c r="L87" s="358"/>
      <c r="M87" s="359" t="str">
        <f t="shared" si="2"/>
        <v xml:space="preserve"> </v>
      </c>
      <c r="N87" s="358"/>
      <c r="O87" s="358"/>
      <c r="P87" s="358"/>
      <c r="Q87" s="358"/>
      <c r="R87" s="358"/>
      <c r="S87" s="358"/>
      <c r="T87" s="359" t="str">
        <f t="shared" si="3"/>
        <v xml:space="preserve"> </v>
      </c>
    </row>
    <row r="88" spans="2:20" ht="31.5" customHeight="1">
      <c r="B88" s="358"/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9" t="str">
        <f t="shared" si="2"/>
        <v xml:space="preserve"> </v>
      </c>
      <c r="N88" s="358"/>
      <c r="O88" s="358"/>
      <c r="P88" s="358"/>
      <c r="Q88" s="358"/>
      <c r="R88" s="358"/>
      <c r="S88" s="358"/>
      <c r="T88" s="359" t="str">
        <f t="shared" si="3"/>
        <v xml:space="preserve"> </v>
      </c>
    </row>
    <row r="89" spans="2:20" ht="31.5" customHeight="1">
      <c r="B89" s="358"/>
      <c r="C89" s="358"/>
      <c r="D89" s="358"/>
      <c r="E89" s="358"/>
      <c r="F89" s="358"/>
      <c r="G89" s="358"/>
      <c r="H89" s="358"/>
      <c r="I89" s="358"/>
      <c r="J89" s="358"/>
      <c r="K89" s="358"/>
      <c r="L89" s="358"/>
      <c r="M89" s="359" t="str">
        <f t="shared" si="2"/>
        <v xml:space="preserve"> </v>
      </c>
      <c r="N89" s="358"/>
      <c r="O89" s="358"/>
      <c r="P89" s="358"/>
      <c r="Q89" s="358"/>
      <c r="R89" s="358"/>
      <c r="S89" s="358"/>
      <c r="T89" s="359" t="str">
        <f t="shared" si="3"/>
        <v xml:space="preserve"> </v>
      </c>
    </row>
    <row r="90" spans="2:20" ht="31.5" customHeight="1">
      <c r="B90" s="358"/>
      <c r="C90" s="358"/>
      <c r="D90" s="358"/>
      <c r="E90" s="358"/>
      <c r="F90" s="358"/>
      <c r="G90" s="358"/>
      <c r="H90" s="358"/>
      <c r="I90" s="358"/>
      <c r="J90" s="358"/>
      <c r="K90" s="358"/>
      <c r="L90" s="358"/>
      <c r="M90" s="359" t="str">
        <f t="shared" si="2"/>
        <v xml:space="preserve"> </v>
      </c>
      <c r="N90" s="358"/>
      <c r="O90" s="358"/>
      <c r="P90" s="358"/>
      <c r="Q90" s="358"/>
      <c r="R90" s="358"/>
      <c r="S90" s="358"/>
      <c r="T90" s="359" t="str">
        <f t="shared" si="3"/>
        <v xml:space="preserve"> </v>
      </c>
    </row>
    <row r="91" spans="2:20" ht="31.5" customHeight="1"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9" t="str">
        <f t="shared" si="2"/>
        <v xml:space="preserve"> </v>
      </c>
      <c r="N91" s="358"/>
      <c r="O91" s="358"/>
      <c r="P91" s="358"/>
      <c r="Q91" s="358"/>
      <c r="R91" s="358"/>
      <c r="S91" s="358"/>
      <c r="T91" s="359" t="str">
        <f t="shared" si="3"/>
        <v xml:space="preserve"> </v>
      </c>
    </row>
    <row r="92" spans="2:20" ht="31.5" customHeight="1">
      <c r="B92" s="358"/>
      <c r="C92" s="358"/>
      <c r="D92" s="358"/>
      <c r="E92" s="358"/>
      <c r="F92" s="358"/>
      <c r="G92" s="358"/>
      <c r="H92" s="358"/>
      <c r="I92" s="358"/>
      <c r="J92" s="358"/>
      <c r="K92" s="358"/>
      <c r="L92" s="358"/>
      <c r="M92" s="359" t="str">
        <f t="shared" si="2"/>
        <v xml:space="preserve"> </v>
      </c>
      <c r="N92" s="358"/>
      <c r="O92" s="358"/>
      <c r="P92" s="358"/>
      <c r="Q92" s="358"/>
      <c r="R92" s="358"/>
      <c r="S92" s="358"/>
      <c r="T92" s="359" t="str">
        <f t="shared" si="3"/>
        <v xml:space="preserve"> </v>
      </c>
    </row>
    <row r="93" spans="2:20" ht="31.5" customHeight="1">
      <c r="B93" s="358"/>
      <c r="C93" s="358"/>
      <c r="D93" s="358"/>
      <c r="E93" s="358"/>
      <c r="F93" s="358"/>
      <c r="G93" s="358"/>
      <c r="H93" s="358"/>
      <c r="I93" s="358"/>
      <c r="J93" s="358"/>
      <c r="K93" s="358"/>
      <c r="L93" s="358"/>
      <c r="M93" s="359" t="str">
        <f t="shared" si="2"/>
        <v xml:space="preserve"> </v>
      </c>
      <c r="N93" s="358"/>
      <c r="O93" s="358"/>
      <c r="P93" s="358"/>
      <c r="Q93" s="358"/>
      <c r="R93" s="358"/>
      <c r="S93" s="358"/>
      <c r="T93" s="359" t="str">
        <f t="shared" si="3"/>
        <v xml:space="preserve"> </v>
      </c>
    </row>
    <row r="94" spans="2:20" ht="31.5" customHeight="1">
      <c r="B94" s="358"/>
      <c r="C94" s="358"/>
      <c r="D94" s="358"/>
      <c r="E94" s="358"/>
      <c r="F94" s="358"/>
      <c r="G94" s="358"/>
      <c r="H94" s="358"/>
      <c r="I94" s="358"/>
      <c r="J94" s="358"/>
      <c r="K94" s="358"/>
      <c r="L94" s="358"/>
      <c r="M94" s="359" t="str">
        <f t="shared" si="2"/>
        <v xml:space="preserve"> </v>
      </c>
      <c r="N94" s="358"/>
      <c r="O94" s="358"/>
      <c r="P94" s="358"/>
      <c r="Q94" s="358"/>
      <c r="R94" s="358"/>
      <c r="S94" s="358"/>
      <c r="T94" s="359" t="str">
        <f t="shared" si="3"/>
        <v xml:space="preserve"> </v>
      </c>
    </row>
    <row r="95" spans="2:20" ht="31.5" customHeight="1">
      <c r="B95" s="358"/>
      <c r="C95" s="358"/>
      <c r="D95" s="358"/>
      <c r="E95" s="358"/>
      <c r="F95" s="358"/>
      <c r="G95" s="358"/>
      <c r="H95" s="358"/>
      <c r="I95" s="358"/>
      <c r="J95" s="358"/>
      <c r="K95" s="358"/>
      <c r="L95" s="358"/>
      <c r="M95" s="359" t="str">
        <f t="shared" si="2"/>
        <v xml:space="preserve"> </v>
      </c>
      <c r="N95" s="358"/>
      <c r="O95" s="358"/>
      <c r="P95" s="358"/>
      <c r="Q95" s="358"/>
      <c r="R95" s="358"/>
      <c r="S95" s="358"/>
      <c r="T95" s="359" t="str">
        <f t="shared" si="3"/>
        <v xml:space="preserve"> </v>
      </c>
    </row>
    <row r="96" spans="2:20" ht="31.5" customHeight="1">
      <c r="B96" s="358"/>
      <c r="C96" s="358"/>
      <c r="D96" s="358"/>
      <c r="E96" s="358"/>
      <c r="F96" s="358"/>
      <c r="G96" s="358"/>
      <c r="H96" s="358"/>
      <c r="I96" s="358"/>
      <c r="J96" s="358"/>
      <c r="K96" s="358"/>
      <c r="L96" s="358"/>
      <c r="M96" s="359" t="str">
        <f t="shared" si="2"/>
        <v xml:space="preserve"> </v>
      </c>
      <c r="N96" s="358"/>
      <c r="O96" s="358"/>
      <c r="P96" s="358"/>
      <c r="Q96" s="358"/>
      <c r="R96" s="358"/>
      <c r="S96" s="358"/>
      <c r="T96" s="359" t="str">
        <f t="shared" si="3"/>
        <v xml:space="preserve"> </v>
      </c>
    </row>
    <row r="97" spans="2:20" ht="31.5" customHeight="1">
      <c r="B97" s="358"/>
      <c r="C97" s="358"/>
      <c r="D97" s="358"/>
      <c r="E97" s="358"/>
      <c r="F97" s="358"/>
      <c r="G97" s="358"/>
      <c r="H97" s="358"/>
      <c r="I97" s="358"/>
      <c r="J97" s="358"/>
      <c r="K97" s="358"/>
      <c r="L97" s="358"/>
      <c r="M97" s="359" t="str">
        <f t="shared" si="2"/>
        <v xml:space="preserve"> </v>
      </c>
      <c r="N97" s="358"/>
      <c r="O97" s="358"/>
      <c r="P97" s="358"/>
      <c r="Q97" s="358"/>
      <c r="R97" s="358"/>
      <c r="S97" s="358"/>
      <c r="T97" s="359" t="str">
        <f t="shared" si="3"/>
        <v xml:space="preserve"> </v>
      </c>
    </row>
    <row r="98" spans="2:20" ht="31.5" customHeight="1">
      <c r="B98" s="358"/>
      <c r="C98" s="358"/>
      <c r="D98" s="358"/>
      <c r="E98" s="358"/>
      <c r="F98" s="358"/>
      <c r="G98" s="358"/>
      <c r="H98" s="358"/>
      <c r="I98" s="358"/>
      <c r="J98" s="358"/>
      <c r="K98" s="358"/>
      <c r="L98" s="358"/>
      <c r="M98" s="359" t="str">
        <f t="shared" si="2"/>
        <v xml:space="preserve"> </v>
      </c>
      <c r="N98" s="358"/>
      <c r="O98" s="358"/>
      <c r="P98" s="358"/>
      <c r="Q98" s="358"/>
      <c r="R98" s="358"/>
      <c r="S98" s="358"/>
      <c r="T98" s="359" t="str">
        <f t="shared" si="3"/>
        <v xml:space="preserve"> </v>
      </c>
    </row>
    <row r="99" spans="2:20" ht="31.5" customHeight="1">
      <c r="B99" s="358"/>
      <c r="C99" s="358"/>
      <c r="D99" s="358"/>
      <c r="E99" s="358"/>
      <c r="F99" s="358"/>
      <c r="G99" s="358"/>
      <c r="H99" s="358"/>
      <c r="I99" s="358"/>
      <c r="J99" s="358"/>
      <c r="K99" s="358"/>
      <c r="L99" s="358"/>
      <c r="M99" s="359" t="str">
        <f t="shared" si="2"/>
        <v xml:space="preserve"> </v>
      </c>
      <c r="N99" s="358"/>
      <c r="O99" s="358"/>
      <c r="P99" s="358"/>
      <c r="Q99" s="358"/>
      <c r="R99" s="358"/>
      <c r="S99" s="358"/>
      <c r="T99" s="359" t="str">
        <f t="shared" si="3"/>
        <v xml:space="preserve"> </v>
      </c>
    </row>
    <row r="100" spans="2:20" ht="31.5" customHeight="1">
      <c r="B100" s="358"/>
      <c r="C100" s="358"/>
      <c r="D100" s="358"/>
      <c r="E100" s="358"/>
      <c r="F100" s="358"/>
      <c r="G100" s="358"/>
      <c r="H100" s="358"/>
      <c r="I100" s="358"/>
      <c r="J100" s="358"/>
      <c r="K100" s="358"/>
      <c r="L100" s="358"/>
      <c r="M100" s="359" t="str">
        <f t="shared" si="2"/>
        <v xml:space="preserve"> </v>
      </c>
      <c r="N100" s="358"/>
      <c r="O100" s="358"/>
      <c r="P100" s="358"/>
      <c r="Q100" s="358"/>
      <c r="R100" s="358"/>
      <c r="S100" s="358"/>
      <c r="T100" s="359" t="str">
        <f t="shared" si="3"/>
        <v xml:space="preserve"> </v>
      </c>
    </row>
    <row r="101" spans="2:20" ht="31.5" customHeight="1">
      <c r="B101" s="358"/>
      <c r="C101" s="358"/>
      <c r="D101" s="358"/>
      <c r="E101" s="358"/>
      <c r="F101" s="358"/>
      <c r="G101" s="358"/>
      <c r="H101" s="358"/>
      <c r="I101" s="358"/>
      <c r="J101" s="358"/>
      <c r="K101" s="358"/>
      <c r="L101" s="358"/>
      <c r="M101" s="359" t="str">
        <f t="shared" si="2"/>
        <v xml:space="preserve"> </v>
      </c>
      <c r="N101" s="358"/>
      <c r="O101" s="358"/>
      <c r="P101" s="358"/>
      <c r="Q101" s="358"/>
      <c r="R101" s="358"/>
      <c r="S101" s="358"/>
      <c r="T101" s="359" t="str">
        <f t="shared" si="3"/>
        <v xml:space="preserve"> </v>
      </c>
    </row>
    <row r="102" spans="2:20" ht="31.5" customHeight="1">
      <c r="B102" s="358"/>
      <c r="C102" s="358"/>
      <c r="D102" s="358"/>
      <c r="E102" s="358"/>
      <c r="F102" s="358"/>
      <c r="G102" s="358"/>
      <c r="H102" s="358"/>
      <c r="I102" s="358"/>
      <c r="J102" s="358"/>
      <c r="K102" s="358"/>
      <c r="L102" s="358"/>
      <c r="M102" s="359" t="str">
        <f t="shared" si="2"/>
        <v xml:space="preserve"> </v>
      </c>
      <c r="N102" s="358"/>
      <c r="O102" s="358"/>
      <c r="P102" s="358"/>
      <c r="Q102" s="358"/>
      <c r="R102" s="358"/>
      <c r="S102" s="358"/>
      <c r="T102" s="359" t="str">
        <f t="shared" si="3"/>
        <v xml:space="preserve"> </v>
      </c>
    </row>
    <row r="103" spans="2:20" ht="31.5" customHeight="1">
      <c r="B103" s="358"/>
      <c r="C103" s="358"/>
      <c r="D103" s="358"/>
      <c r="E103" s="358"/>
      <c r="F103" s="358"/>
      <c r="G103" s="358"/>
      <c r="H103" s="358"/>
      <c r="I103" s="358"/>
      <c r="J103" s="358"/>
      <c r="K103" s="358"/>
      <c r="L103" s="358"/>
      <c r="M103" s="359" t="str">
        <f t="shared" si="2"/>
        <v xml:space="preserve"> </v>
      </c>
      <c r="N103" s="358"/>
      <c r="O103" s="358"/>
      <c r="P103" s="358"/>
      <c r="Q103" s="358"/>
      <c r="R103" s="358"/>
      <c r="S103" s="358"/>
      <c r="T103" s="359" t="str">
        <f t="shared" si="3"/>
        <v xml:space="preserve"> </v>
      </c>
    </row>
    <row r="104" spans="2:20" ht="31.5" customHeight="1">
      <c r="B104" s="358"/>
      <c r="C104" s="358"/>
      <c r="D104" s="358"/>
      <c r="E104" s="358"/>
      <c r="F104" s="358"/>
      <c r="G104" s="358"/>
      <c r="H104" s="358"/>
      <c r="I104" s="358"/>
      <c r="J104" s="358"/>
      <c r="K104" s="358"/>
      <c r="L104" s="358"/>
      <c r="M104" s="359" t="str">
        <f t="shared" si="2"/>
        <v xml:space="preserve"> </v>
      </c>
      <c r="N104" s="358"/>
      <c r="O104" s="358"/>
      <c r="P104" s="358"/>
      <c r="Q104" s="358"/>
      <c r="R104" s="358"/>
      <c r="S104" s="358"/>
      <c r="T104" s="359" t="str">
        <f t="shared" si="3"/>
        <v xml:space="preserve"> </v>
      </c>
    </row>
    <row r="105" spans="2:20" ht="31.5" customHeight="1">
      <c r="B105" s="358"/>
      <c r="C105" s="358"/>
      <c r="D105" s="358"/>
      <c r="E105" s="358"/>
      <c r="F105" s="358"/>
      <c r="G105" s="358"/>
      <c r="H105" s="358"/>
      <c r="I105" s="358"/>
      <c r="J105" s="358"/>
      <c r="K105" s="358"/>
      <c r="L105" s="358"/>
      <c r="M105" s="359" t="str">
        <f t="shared" si="2"/>
        <v xml:space="preserve"> </v>
      </c>
      <c r="N105" s="358"/>
      <c r="O105" s="358"/>
      <c r="P105" s="358"/>
      <c r="Q105" s="358"/>
      <c r="R105" s="358"/>
      <c r="S105" s="358"/>
      <c r="T105" s="359" t="str">
        <f t="shared" si="3"/>
        <v xml:space="preserve"> </v>
      </c>
    </row>
    <row r="106" spans="2:20" ht="31.5" customHeight="1">
      <c r="B106" s="358"/>
      <c r="C106" s="358"/>
      <c r="D106" s="358"/>
      <c r="E106" s="358"/>
      <c r="F106" s="358"/>
      <c r="G106" s="358"/>
      <c r="H106" s="358"/>
      <c r="I106" s="358"/>
      <c r="J106" s="358"/>
      <c r="K106" s="358"/>
      <c r="L106" s="358"/>
      <c r="M106" s="359" t="str">
        <f t="shared" si="2"/>
        <v xml:space="preserve"> </v>
      </c>
      <c r="N106" s="358"/>
      <c r="O106" s="358"/>
      <c r="P106" s="358"/>
      <c r="Q106" s="358"/>
      <c r="R106" s="358"/>
      <c r="S106" s="358"/>
      <c r="T106" s="359" t="str">
        <f t="shared" si="3"/>
        <v xml:space="preserve"> </v>
      </c>
    </row>
    <row r="107" spans="2:20" ht="31.5" customHeight="1">
      <c r="B107" s="358"/>
      <c r="C107" s="358"/>
      <c r="D107" s="358"/>
      <c r="E107" s="358"/>
      <c r="F107" s="358"/>
      <c r="G107" s="358"/>
      <c r="H107" s="358"/>
      <c r="I107" s="358"/>
      <c r="J107" s="358"/>
      <c r="K107" s="358"/>
      <c r="L107" s="358"/>
      <c r="M107" s="359" t="str">
        <f t="shared" si="2"/>
        <v xml:space="preserve"> </v>
      </c>
      <c r="N107" s="358"/>
      <c r="O107" s="358"/>
      <c r="P107" s="358"/>
      <c r="Q107" s="358"/>
      <c r="R107" s="358"/>
      <c r="S107" s="358"/>
      <c r="T107" s="359" t="str">
        <f t="shared" si="3"/>
        <v xml:space="preserve"> </v>
      </c>
    </row>
    <row r="108" spans="2:20" ht="31.5" customHeight="1">
      <c r="B108" s="358"/>
      <c r="C108" s="358"/>
      <c r="D108" s="358"/>
      <c r="E108" s="358"/>
      <c r="F108" s="358"/>
      <c r="G108" s="358"/>
      <c r="H108" s="358"/>
      <c r="I108" s="358"/>
      <c r="J108" s="358"/>
      <c r="K108" s="358"/>
      <c r="L108" s="358"/>
      <c r="M108" s="359" t="str">
        <f t="shared" si="2"/>
        <v xml:space="preserve"> </v>
      </c>
      <c r="N108" s="358"/>
      <c r="O108" s="358"/>
      <c r="P108" s="358"/>
      <c r="Q108" s="358"/>
      <c r="R108" s="358"/>
      <c r="S108" s="358"/>
      <c r="T108" s="359" t="str">
        <f t="shared" si="3"/>
        <v xml:space="preserve"> </v>
      </c>
    </row>
    <row r="109" spans="2:20" ht="31.5" customHeight="1">
      <c r="B109" s="358"/>
      <c r="C109" s="358"/>
      <c r="D109" s="358"/>
      <c r="E109" s="358"/>
      <c r="F109" s="358"/>
      <c r="G109" s="358"/>
      <c r="H109" s="358"/>
      <c r="I109" s="358"/>
      <c r="J109" s="358"/>
      <c r="K109" s="358"/>
      <c r="L109" s="358"/>
      <c r="M109" s="359" t="str">
        <f t="shared" si="2"/>
        <v xml:space="preserve"> </v>
      </c>
      <c r="N109" s="358"/>
      <c r="O109" s="358"/>
      <c r="P109" s="358"/>
      <c r="Q109" s="358"/>
      <c r="R109" s="358"/>
      <c r="S109" s="358"/>
      <c r="T109" s="359" t="str">
        <f t="shared" si="3"/>
        <v xml:space="preserve"> </v>
      </c>
    </row>
    <row r="110" spans="2:20" ht="31.5" customHeight="1">
      <c r="B110" s="358"/>
      <c r="C110" s="358"/>
      <c r="D110" s="358"/>
      <c r="E110" s="358"/>
      <c r="F110" s="358"/>
      <c r="G110" s="358"/>
      <c r="H110" s="358"/>
      <c r="I110" s="358"/>
      <c r="J110" s="358"/>
      <c r="K110" s="358"/>
      <c r="L110" s="358"/>
      <c r="M110" s="359" t="str">
        <f t="shared" si="2"/>
        <v xml:space="preserve"> </v>
      </c>
      <c r="N110" s="358"/>
      <c r="O110" s="358"/>
      <c r="P110" s="358"/>
      <c r="Q110" s="358"/>
      <c r="R110" s="358"/>
      <c r="S110" s="358"/>
      <c r="T110" s="359" t="str">
        <f t="shared" si="3"/>
        <v xml:space="preserve"> </v>
      </c>
    </row>
    <row r="111" spans="2:20" ht="31.5" customHeight="1">
      <c r="B111" s="358"/>
      <c r="C111" s="358"/>
      <c r="D111" s="358"/>
      <c r="E111" s="358"/>
      <c r="F111" s="358"/>
      <c r="G111" s="358"/>
      <c r="H111" s="358"/>
      <c r="I111" s="358"/>
      <c r="J111" s="358"/>
      <c r="K111" s="358"/>
      <c r="L111" s="358"/>
      <c r="M111" s="359" t="str">
        <f t="shared" si="2"/>
        <v xml:space="preserve"> </v>
      </c>
      <c r="N111" s="358"/>
      <c r="O111" s="358"/>
      <c r="P111" s="358"/>
      <c r="Q111" s="358"/>
      <c r="R111" s="358"/>
      <c r="S111" s="358"/>
      <c r="T111" s="359" t="str">
        <f t="shared" si="3"/>
        <v xml:space="preserve"> </v>
      </c>
    </row>
    <row r="112" spans="2:20" ht="31.5" customHeight="1">
      <c r="B112" s="358"/>
      <c r="C112" s="358"/>
      <c r="D112" s="358"/>
      <c r="E112" s="358"/>
      <c r="F112" s="358"/>
      <c r="G112" s="358"/>
      <c r="H112" s="358"/>
      <c r="I112" s="358"/>
      <c r="J112" s="358"/>
      <c r="K112" s="358"/>
      <c r="L112" s="358"/>
      <c r="M112" s="359" t="str">
        <f t="shared" si="2"/>
        <v xml:space="preserve"> </v>
      </c>
      <c r="N112" s="358"/>
      <c r="O112" s="358"/>
      <c r="P112" s="358"/>
      <c r="Q112" s="358"/>
      <c r="R112" s="358"/>
      <c r="S112" s="358"/>
      <c r="T112" s="359" t="str">
        <f t="shared" si="3"/>
        <v xml:space="preserve"> </v>
      </c>
    </row>
    <row r="113" spans="2:20" ht="31.5" customHeight="1">
      <c r="B113" s="358"/>
      <c r="C113" s="358"/>
      <c r="D113" s="358"/>
      <c r="E113" s="358"/>
      <c r="F113" s="358"/>
      <c r="G113" s="358"/>
      <c r="H113" s="358"/>
      <c r="I113" s="358"/>
      <c r="J113" s="358"/>
      <c r="K113" s="358"/>
      <c r="L113" s="358"/>
      <c r="M113" s="359" t="str">
        <f t="shared" si="2"/>
        <v xml:space="preserve"> </v>
      </c>
      <c r="N113" s="358"/>
      <c r="O113" s="358"/>
      <c r="P113" s="358"/>
      <c r="Q113" s="358"/>
      <c r="R113" s="358"/>
      <c r="S113" s="358"/>
      <c r="T113" s="359" t="str">
        <f t="shared" si="3"/>
        <v xml:space="preserve"> </v>
      </c>
    </row>
    <row r="114" spans="2:20" ht="31.5" customHeight="1">
      <c r="B114" s="358"/>
      <c r="C114" s="358"/>
      <c r="D114" s="358"/>
      <c r="E114" s="358"/>
      <c r="F114" s="358"/>
      <c r="G114" s="358"/>
      <c r="H114" s="358"/>
      <c r="I114" s="358"/>
      <c r="J114" s="358"/>
      <c r="K114" s="358"/>
      <c r="L114" s="358"/>
      <c r="M114" s="359" t="str">
        <f t="shared" si="2"/>
        <v xml:space="preserve"> </v>
      </c>
      <c r="N114" s="358"/>
      <c r="O114" s="358"/>
      <c r="P114" s="358"/>
      <c r="Q114" s="358"/>
      <c r="R114" s="358"/>
      <c r="S114" s="358"/>
      <c r="T114" s="359" t="str">
        <f t="shared" si="3"/>
        <v xml:space="preserve"> </v>
      </c>
    </row>
    <row r="115" spans="2:20" ht="31.5" customHeight="1">
      <c r="B115" s="358"/>
      <c r="C115" s="358"/>
      <c r="D115" s="358"/>
      <c r="E115" s="358"/>
      <c r="F115" s="358"/>
      <c r="G115" s="358"/>
      <c r="H115" s="358"/>
      <c r="I115" s="358"/>
      <c r="J115" s="358"/>
      <c r="K115" s="358"/>
      <c r="L115" s="358"/>
      <c r="M115" s="359" t="str">
        <f t="shared" si="2"/>
        <v xml:space="preserve"> </v>
      </c>
      <c r="N115" s="358"/>
      <c r="O115" s="358"/>
      <c r="P115" s="358"/>
      <c r="Q115" s="358"/>
      <c r="R115" s="358"/>
      <c r="S115" s="358"/>
      <c r="T115" s="359" t="str">
        <f t="shared" si="3"/>
        <v xml:space="preserve"> </v>
      </c>
    </row>
    <row r="116" spans="2:20" ht="31.5" customHeight="1">
      <c r="B116" s="358"/>
      <c r="C116" s="358"/>
      <c r="D116" s="358"/>
      <c r="E116" s="358"/>
      <c r="F116" s="358"/>
      <c r="G116" s="358"/>
      <c r="H116" s="358"/>
      <c r="I116" s="358"/>
      <c r="J116" s="358"/>
      <c r="K116" s="358"/>
      <c r="L116" s="358"/>
      <c r="M116" s="359" t="str">
        <f t="shared" si="2"/>
        <v xml:space="preserve"> </v>
      </c>
      <c r="N116" s="358"/>
      <c r="O116" s="358"/>
      <c r="P116" s="358"/>
      <c r="Q116" s="358"/>
      <c r="R116" s="358"/>
      <c r="S116" s="358"/>
      <c r="T116" s="359" t="str">
        <f t="shared" si="3"/>
        <v xml:space="preserve"> </v>
      </c>
    </row>
    <row r="117" spans="2:20" ht="31.5" customHeight="1">
      <c r="B117" s="358"/>
      <c r="C117" s="358"/>
      <c r="D117" s="358"/>
      <c r="E117" s="358"/>
      <c r="F117" s="358"/>
      <c r="G117" s="358"/>
      <c r="H117" s="358"/>
      <c r="I117" s="358"/>
      <c r="J117" s="358"/>
      <c r="K117" s="358"/>
      <c r="L117" s="358"/>
      <c r="M117" s="359" t="str">
        <f t="shared" si="2"/>
        <v xml:space="preserve"> </v>
      </c>
      <c r="N117" s="358"/>
      <c r="O117" s="358"/>
      <c r="P117" s="358"/>
      <c r="Q117" s="358"/>
      <c r="R117" s="358"/>
      <c r="S117" s="358"/>
      <c r="T117" s="359" t="str">
        <f t="shared" si="3"/>
        <v xml:space="preserve"> </v>
      </c>
    </row>
    <row r="118" spans="2:20" ht="31.5" customHeight="1">
      <c r="B118" s="358"/>
      <c r="C118" s="358"/>
      <c r="D118" s="358"/>
      <c r="E118" s="358"/>
      <c r="F118" s="358"/>
      <c r="G118" s="358"/>
      <c r="H118" s="358"/>
      <c r="I118" s="358"/>
      <c r="J118" s="358"/>
      <c r="K118" s="358"/>
      <c r="L118" s="358"/>
      <c r="M118" s="359" t="str">
        <f t="shared" si="2"/>
        <v xml:space="preserve"> </v>
      </c>
      <c r="N118" s="358"/>
      <c r="O118" s="358"/>
      <c r="P118" s="358"/>
      <c r="Q118" s="358"/>
      <c r="R118" s="358"/>
      <c r="S118" s="358"/>
      <c r="T118" s="359" t="str">
        <f t="shared" si="3"/>
        <v xml:space="preserve"> </v>
      </c>
    </row>
    <row r="119" spans="2:20" ht="31.5" customHeight="1">
      <c r="B119" s="358"/>
      <c r="C119" s="358"/>
      <c r="D119" s="358"/>
      <c r="E119" s="358"/>
      <c r="F119" s="358"/>
      <c r="G119" s="358"/>
      <c r="H119" s="358"/>
      <c r="I119" s="358"/>
      <c r="J119" s="358"/>
      <c r="K119" s="358"/>
      <c r="L119" s="358"/>
      <c r="M119" s="359" t="str">
        <f t="shared" si="2"/>
        <v xml:space="preserve"> </v>
      </c>
      <c r="N119" s="358"/>
      <c r="O119" s="358"/>
      <c r="P119" s="358"/>
      <c r="Q119" s="358"/>
      <c r="R119" s="358"/>
      <c r="S119" s="358"/>
      <c r="T119" s="359" t="str">
        <f t="shared" si="3"/>
        <v xml:space="preserve"> </v>
      </c>
    </row>
    <row r="120" spans="2:20" ht="31.5" customHeight="1">
      <c r="B120" s="358"/>
      <c r="C120" s="358"/>
      <c r="D120" s="358"/>
      <c r="E120" s="358"/>
      <c r="F120" s="358"/>
      <c r="G120" s="358"/>
      <c r="H120" s="358"/>
      <c r="I120" s="358"/>
      <c r="J120" s="358"/>
      <c r="K120" s="358"/>
      <c r="L120" s="358"/>
      <c r="M120" s="359" t="str">
        <f t="shared" si="2"/>
        <v xml:space="preserve"> </v>
      </c>
      <c r="N120" s="358"/>
      <c r="O120" s="358"/>
      <c r="P120" s="358"/>
      <c r="Q120" s="358"/>
      <c r="R120" s="358"/>
      <c r="S120" s="358"/>
      <c r="T120" s="359" t="str">
        <f t="shared" si="3"/>
        <v xml:space="preserve"> </v>
      </c>
    </row>
    <row r="121" spans="2:20" ht="31.5" customHeight="1">
      <c r="B121" s="358"/>
      <c r="C121" s="358"/>
      <c r="D121" s="358"/>
      <c r="E121" s="358"/>
      <c r="F121" s="358"/>
      <c r="G121" s="358"/>
      <c r="H121" s="358"/>
      <c r="I121" s="358"/>
      <c r="J121" s="358"/>
      <c r="K121" s="358"/>
      <c r="L121" s="358"/>
      <c r="M121" s="359" t="str">
        <f t="shared" si="2"/>
        <v xml:space="preserve"> </v>
      </c>
      <c r="N121" s="358"/>
      <c r="O121" s="358"/>
      <c r="P121" s="358"/>
      <c r="Q121" s="358"/>
      <c r="R121" s="358"/>
      <c r="S121" s="358"/>
      <c r="T121" s="359" t="str">
        <f t="shared" si="3"/>
        <v xml:space="preserve"> </v>
      </c>
    </row>
    <row r="122" spans="2:20" ht="31.5" customHeight="1">
      <c r="B122" s="358"/>
      <c r="C122" s="358"/>
      <c r="D122" s="358"/>
      <c r="E122" s="358"/>
      <c r="F122" s="358"/>
      <c r="G122" s="358"/>
      <c r="H122" s="358"/>
      <c r="I122" s="358"/>
      <c r="J122" s="358"/>
      <c r="K122" s="358"/>
      <c r="L122" s="358"/>
      <c r="M122" s="359" t="str">
        <f t="shared" si="2"/>
        <v xml:space="preserve"> </v>
      </c>
      <c r="N122" s="358"/>
      <c r="O122" s="358"/>
      <c r="P122" s="358"/>
      <c r="Q122" s="358"/>
      <c r="R122" s="358"/>
      <c r="S122" s="358"/>
      <c r="T122" s="359" t="str">
        <f t="shared" si="3"/>
        <v xml:space="preserve"> </v>
      </c>
    </row>
    <row r="123" spans="2:20" ht="31.5" customHeight="1">
      <c r="B123" s="358"/>
      <c r="C123" s="358"/>
      <c r="D123" s="358"/>
      <c r="E123" s="358"/>
      <c r="F123" s="358"/>
      <c r="G123" s="358"/>
      <c r="H123" s="358"/>
      <c r="I123" s="358"/>
      <c r="J123" s="358"/>
      <c r="K123" s="358"/>
      <c r="L123" s="358"/>
      <c r="M123" s="359" t="str">
        <f t="shared" si="2"/>
        <v xml:space="preserve"> </v>
      </c>
      <c r="N123" s="358"/>
      <c r="O123" s="358"/>
      <c r="P123" s="358"/>
      <c r="Q123" s="358"/>
      <c r="R123" s="358"/>
      <c r="S123" s="358"/>
      <c r="T123" s="359" t="str">
        <f t="shared" si="3"/>
        <v xml:space="preserve"> </v>
      </c>
    </row>
    <row r="124" spans="2:20" ht="31.5" customHeight="1">
      <c r="B124" s="358"/>
      <c r="C124" s="358"/>
      <c r="D124" s="358"/>
      <c r="E124" s="358"/>
      <c r="F124" s="358"/>
      <c r="G124" s="358"/>
      <c r="H124" s="358"/>
      <c r="I124" s="358"/>
      <c r="J124" s="358"/>
      <c r="K124" s="358"/>
      <c r="L124" s="358"/>
      <c r="M124" s="359" t="str">
        <f t="shared" si="2"/>
        <v xml:space="preserve"> </v>
      </c>
      <c r="N124" s="358"/>
      <c r="O124" s="358"/>
      <c r="P124" s="358"/>
      <c r="Q124" s="358"/>
      <c r="R124" s="358"/>
      <c r="S124" s="358"/>
      <c r="T124" s="359" t="str">
        <f t="shared" si="3"/>
        <v xml:space="preserve"> </v>
      </c>
    </row>
    <row r="125" spans="2:20" ht="31.5" customHeight="1">
      <c r="B125" s="358"/>
      <c r="C125" s="358"/>
      <c r="D125" s="358"/>
      <c r="E125" s="358"/>
      <c r="F125" s="358"/>
      <c r="G125" s="358"/>
      <c r="H125" s="358"/>
      <c r="I125" s="358"/>
      <c r="J125" s="358"/>
      <c r="K125" s="358"/>
      <c r="L125" s="358"/>
      <c r="M125" s="359" t="str">
        <f t="shared" si="2"/>
        <v xml:space="preserve"> </v>
      </c>
      <c r="N125" s="358"/>
      <c r="O125" s="358"/>
      <c r="P125" s="358"/>
      <c r="Q125" s="358"/>
      <c r="R125" s="358"/>
      <c r="S125" s="358"/>
      <c r="T125" s="359" t="str">
        <f t="shared" si="3"/>
        <v xml:space="preserve"> </v>
      </c>
    </row>
    <row r="126" spans="2:20" ht="31.5" customHeight="1">
      <c r="B126" s="358"/>
      <c r="C126" s="358"/>
      <c r="D126" s="358"/>
      <c r="E126" s="358"/>
      <c r="F126" s="358"/>
      <c r="G126" s="358"/>
      <c r="H126" s="358"/>
      <c r="I126" s="358"/>
      <c r="J126" s="358"/>
      <c r="K126" s="358"/>
      <c r="L126" s="358"/>
      <c r="M126" s="359" t="str">
        <f t="shared" si="2"/>
        <v xml:space="preserve"> </v>
      </c>
      <c r="N126" s="358"/>
      <c r="O126" s="358"/>
      <c r="P126" s="358"/>
      <c r="Q126" s="358"/>
      <c r="R126" s="358"/>
      <c r="S126" s="358"/>
      <c r="T126" s="359" t="str">
        <f t="shared" si="3"/>
        <v xml:space="preserve"> </v>
      </c>
    </row>
    <row r="127" spans="2:20" ht="31.5" customHeight="1">
      <c r="B127" s="358"/>
      <c r="C127" s="358"/>
      <c r="D127" s="358"/>
      <c r="E127" s="358"/>
      <c r="F127" s="358"/>
      <c r="G127" s="358"/>
      <c r="H127" s="358"/>
      <c r="I127" s="358"/>
      <c r="J127" s="358"/>
      <c r="K127" s="358"/>
      <c r="L127" s="358"/>
      <c r="M127" s="359" t="str">
        <f t="shared" si="2"/>
        <v xml:space="preserve"> </v>
      </c>
      <c r="N127" s="358"/>
      <c r="O127" s="358"/>
      <c r="P127" s="358"/>
      <c r="Q127" s="358"/>
      <c r="R127" s="358"/>
      <c r="S127" s="358"/>
      <c r="T127" s="359" t="str">
        <f t="shared" si="3"/>
        <v xml:space="preserve"> </v>
      </c>
    </row>
    <row r="128" spans="2:20" ht="31.5" customHeight="1">
      <c r="B128" s="358"/>
      <c r="C128" s="358"/>
      <c r="D128" s="358"/>
      <c r="E128" s="358"/>
      <c r="F128" s="358"/>
      <c r="G128" s="358"/>
      <c r="H128" s="358"/>
      <c r="I128" s="358"/>
      <c r="J128" s="358"/>
      <c r="K128" s="358"/>
      <c r="L128" s="358"/>
      <c r="M128" s="359" t="str">
        <f t="shared" si="2"/>
        <v xml:space="preserve"> </v>
      </c>
      <c r="N128" s="358"/>
      <c r="O128" s="358"/>
      <c r="P128" s="358"/>
      <c r="Q128" s="358"/>
      <c r="R128" s="358"/>
      <c r="S128" s="358"/>
      <c r="T128" s="359" t="str">
        <f t="shared" si="3"/>
        <v xml:space="preserve"> </v>
      </c>
    </row>
    <row r="129" spans="2:20" ht="31.5" customHeight="1">
      <c r="B129" s="358"/>
      <c r="C129" s="358"/>
      <c r="D129" s="358"/>
      <c r="E129" s="358"/>
      <c r="F129" s="358"/>
      <c r="G129" s="358"/>
      <c r="H129" s="358"/>
      <c r="I129" s="358"/>
      <c r="J129" s="358"/>
      <c r="K129" s="358"/>
      <c r="L129" s="358"/>
      <c r="M129" s="359" t="str">
        <f t="shared" si="2"/>
        <v xml:space="preserve"> </v>
      </c>
      <c r="N129" s="358"/>
      <c r="O129" s="358"/>
      <c r="P129" s="358"/>
      <c r="Q129" s="358"/>
      <c r="R129" s="358"/>
      <c r="S129" s="358"/>
      <c r="T129" s="359" t="str">
        <f t="shared" si="3"/>
        <v xml:space="preserve"> </v>
      </c>
    </row>
    <row r="130" spans="2:20" ht="31.5" customHeight="1">
      <c r="B130" s="358"/>
      <c r="C130" s="358"/>
      <c r="D130" s="358"/>
      <c r="E130" s="358"/>
      <c r="F130" s="358"/>
      <c r="G130" s="358"/>
      <c r="H130" s="358"/>
      <c r="I130" s="358"/>
      <c r="J130" s="358"/>
      <c r="K130" s="358"/>
      <c r="L130" s="358"/>
      <c r="M130" s="359" t="str">
        <f t="shared" si="2"/>
        <v xml:space="preserve"> </v>
      </c>
      <c r="N130" s="358"/>
      <c r="O130" s="358"/>
      <c r="P130" s="358"/>
      <c r="Q130" s="358"/>
      <c r="R130" s="358"/>
      <c r="S130" s="358"/>
      <c r="T130" s="359" t="str">
        <f t="shared" si="3"/>
        <v xml:space="preserve"> </v>
      </c>
    </row>
    <row r="131" spans="2:20" ht="31.5" customHeight="1">
      <c r="B131" s="358"/>
      <c r="C131" s="358"/>
      <c r="D131" s="358"/>
      <c r="E131" s="358"/>
      <c r="F131" s="358"/>
      <c r="G131" s="358"/>
      <c r="H131" s="358"/>
      <c r="I131" s="358"/>
      <c r="J131" s="358"/>
      <c r="K131" s="358"/>
      <c r="L131" s="358"/>
      <c r="M131" s="359" t="str">
        <f t="shared" si="2"/>
        <v xml:space="preserve"> </v>
      </c>
      <c r="N131" s="358"/>
      <c r="O131" s="358"/>
      <c r="P131" s="358"/>
      <c r="Q131" s="358"/>
      <c r="R131" s="358"/>
      <c r="S131" s="358"/>
      <c r="T131" s="359" t="str">
        <f t="shared" si="3"/>
        <v xml:space="preserve"> </v>
      </c>
    </row>
    <row r="132" spans="2:20" ht="31.5" customHeight="1">
      <c r="B132" s="358"/>
      <c r="C132" s="358"/>
      <c r="D132" s="358"/>
      <c r="E132" s="358"/>
      <c r="F132" s="358"/>
      <c r="G132" s="358"/>
      <c r="H132" s="358"/>
      <c r="I132" s="358"/>
      <c r="J132" s="358"/>
      <c r="K132" s="358"/>
      <c r="L132" s="358"/>
      <c r="M132" s="359" t="str">
        <f t="shared" si="2"/>
        <v xml:space="preserve"> </v>
      </c>
      <c r="N132" s="358"/>
      <c r="O132" s="358"/>
      <c r="P132" s="358"/>
      <c r="Q132" s="358"/>
      <c r="R132" s="358"/>
      <c r="S132" s="358"/>
      <c r="T132" s="359" t="str">
        <f t="shared" si="3"/>
        <v xml:space="preserve"> </v>
      </c>
    </row>
    <row r="133" spans="2:20" ht="31.5" customHeight="1">
      <c r="B133" s="358"/>
      <c r="C133" s="358"/>
      <c r="D133" s="358"/>
      <c r="E133" s="358"/>
      <c r="F133" s="358"/>
      <c r="G133" s="358"/>
      <c r="H133" s="358"/>
      <c r="I133" s="358"/>
      <c r="J133" s="358"/>
      <c r="K133" s="358"/>
      <c r="L133" s="358"/>
      <c r="M133" s="359" t="str">
        <f t="shared" si="2"/>
        <v xml:space="preserve"> </v>
      </c>
      <c r="N133" s="358"/>
      <c r="O133" s="358"/>
      <c r="P133" s="358"/>
      <c r="Q133" s="358"/>
      <c r="R133" s="358"/>
      <c r="S133" s="358"/>
      <c r="T133" s="359" t="str">
        <f t="shared" si="3"/>
        <v xml:space="preserve"> </v>
      </c>
    </row>
    <row r="134" spans="2:20" ht="31.5" customHeight="1">
      <c r="B134" s="358"/>
      <c r="C134" s="358"/>
      <c r="D134" s="358"/>
      <c r="E134" s="358"/>
      <c r="F134" s="358"/>
      <c r="G134" s="358"/>
      <c r="H134" s="358"/>
      <c r="I134" s="358"/>
      <c r="J134" s="358"/>
      <c r="K134" s="358"/>
      <c r="L134" s="358"/>
      <c r="M134" s="359" t="str">
        <f t="shared" si="2"/>
        <v xml:space="preserve"> </v>
      </c>
      <c r="N134" s="358"/>
      <c r="O134" s="358"/>
      <c r="P134" s="358"/>
      <c r="Q134" s="358"/>
      <c r="R134" s="358"/>
      <c r="S134" s="358"/>
      <c r="T134" s="359" t="str">
        <f t="shared" si="3"/>
        <v xml:space="preserve"> </v>
      </c>
    </row>
    <row r="135" spans="2:20" ht="31.5" customHeight="1">
      <c r="B135" s="358"/>
      <c r="C135" s="358"/>
      <c r="D135" s="358"/>
      <c r="E135" s="358"/>
      <c r="F135" s="358"/>
      <c r="G135" s="358"/>
      <c r="H135" s="358"/>
      <c r="I135" s="358"/>
      <c r="J135" s="358"/>
      <c r="K135" s="358"/>
      <c r="L135" s="358"/>
      <c r="M135" s="359" t="str">
        <f t="shared" si="2"/>
        <v xml:space="preserve"> </v>
      </c>
      <c r="N135" s="358"/>
      <c r="O135" s="358"/>
      <c r="P135" s="358"/>
      <c r="Q135" s="358"/>
      <c r="R135" s="358"/>
      <c r="S135" s="358"/>
      <c r="T135" s="359" t="str">
        <f t="shared" si="3"/>
        <v xml:space="preserve"> </v>
      </c>
    </row>
    <row r="136" spans="2:20" ht="31.5" customHeight="1">
      <c r="B136" s="358"/>
      <c r="C136" s="358"/>
      <c r="D136" s="358"/>
      <c r="E136" s="358"/>
      <c r="F136" s="358"/>
      <c r="G136" s="358"/>
      <c r="H136" s="358"/>
      <c r="I136" s="358"/>
      <c r="J136" s="358"/>
      <c r="K136" s="358"/>
      <c r="L136" s="358"/>
      <c r="M136" s="359" t="str">
        <f t="shared" si="2"/>
        <v xml:space="preserve"> </v>
      </c>
      <c r="N136" s="358"/>
      <c r="O136" s="358"/>
      <c r="P136" s="358"/>
      <c r="Q136" s="358"/>
      <c r="R136" s="358"/>
      <c r="S136" s="358"/>
      <c r="T136" s="359" t="str">
        <f t="shared" si="3"/>
        <v xml:space="preserve"> </v>
      </c>
    </row>
    <row r="137" spans="2:20" ht="31.5" customHeight="1">
      <c r="B137" s="358"/>
      <c r="C137" s="358"/>
      <c r="D137" s="358"/>
      <c r="E137" s="358"/>
      <c r="F137" s="358"/>
      <c r="G137" s="358"/>
      <c r="H137" s="358"/>
      <c r="I137" s="358"/>
      <c r="J137" s="358"/>
      <c r="K137" s="358"/>
      <c r="L137" s="358"/>
      <c r="M137" s="359" t="str">
        <f t="shared" si="2"/>
        <v xml:space="preserve"> </v>
      </c>
      <c r="N137" s="358"/>
      <c r="O137" s="358"/>
      <c r="P137" s="358"/>
      <c r="Q137" s="358"/>
      <c r="R137" s="358"/>
      <c r="S137" s="358"/>
      <c r="T137" s="359" t="str">
        <f t="shared" si="3"/>
        <v xml:space="preserve"> </v>
      </c>
    </row>
    <row r="138" spans="2:20" ht="31.5" customHeight="1">
      <c r="B138" s="358"/>
      <c r="C138" s="358"/>
      <c r="D138" s="358"/>
      <c r="E138" s="358"/>
      <c r="F138" s="358"/>
      <c r="G138" s="358"/>
      <c r="H138" s="358"/>
      <c r="I138" s="358"/>
      <c r="J138" s="358"/>
      <c r="K138" s="358"/>
      <c r="L138" s="358"/>
      <c r="M138" s="359" t="str">
        <f t="shared" si="2"/>
        <v xml:space="preserve"> </v>
      </c>
      <c r="N138" s="358"/>
      <c r="O138" s="358"/>
      <c r="P138" s="358"/>
      <c r="Q138" s="358"/>
      <c r="R138" s="358"/>
      <c r="S138" s="358"/>
      <c r="T138" s="359" t="str">
        <f t="shared" si="3"/>
        <v xml:space="preserve"> </v>
      </c>
    </row>
    <row r="139" spans="2:20" ht="31.5" customHeight="1">
      <c r="B139" s="358"/>
      <c r="C139" s="358"/>
      <c r="D139" s="358"/>
      <c r="E139" s="358"/>
      <c r="F139" s="358"/>
      <c r="G139" s="358"/>
      <c r="H139" s="358"/>
      <c r="I139" s="358"/>
      <c r="J139" s="358"/>
      <c r="K139" s="358"/>
      <c r="L139" s="358"/>
      <c r="M139" s="359" t="str">
        <f t="shared" si="2"/>
        <v xml:space="preserve"> </v>
      </c>
      <c r="N139" s="358"/>
      <c r="O139" s="358"/>
      <c r="P139" s="358"/>
      <c r="Q139" s="358"/>
      <c r="R139" s="358"/>
      <c r="S139" s="358"/>
      <c r="T139" s="359" t="str">
        <f t="shared" si="3"/>
        <v xml:space="preserve"> </v>
      </c>
    </row>
    <row r="140" spans="2:20" ht="31.5" customHeight="1">
      <c r="B140" s="358"/>
      <c r="C140" s="358"/>
      <c r="D140" s="358"/>
      <c r="E140" s="358"/>
      <c r="F140" s="358"/>
      <c r="G140" s="358"/>
      <c r="H140" s="358"/>
      <c r="I140" s="358"/>
      <c r="J140" s="358"/>
      <c r="K140" s="358"/>
      <c r="L140" s="358"/>
      <c r="M140" s="359" t="str">
        <f t="shared" si="2"/>
        <v xml:space="preserve"> </v>
      </c>
      <c r="N140" s="358"/>
      <c r="O140" s="358"/>
      <c r="P140" s="358"/>
      <c r="Q140" s="358"/>
      <c r="R140" s="358"/>
      <c r="S140" s="358"/>
      <c r="T140" s="359" t="str">
        <f t="shared" si="3"/>
        <v xml:space="preserve"> </v>
      </c>
    </row>
    <row r="141" spans="2:20" ht="31.5" customHeight="1">
      <c r="B141" s="358"/>
      <c r="C141" s="358"/>
      <c r="D141" s="358"/>
      <c r="E141" s="358"/>
      <c r="F141" s="358"/>
      <c r="G141" s="358"/>
      <c r="H141" s="358"/>
      <c r="I141" s="358"/>
      <c r="J141" s="358"/>
      <c r="K141" s="358"/>
      <c r="L141" s="358"/>
      <c r="M141" s="359" t="str">
        <f t="shared" si="2"/>
        <v xml:space="preserve"> </v>
      </c>
      <c r="N141" s="358"/>
      <c r="O141" s="358"/>
      <c r="P141" s="358"/>
      <c r="Q141" s="358"/>
      <c r="R141" s="358"/>
      <c r="S141" s="358"/>
      <c r="T141" s="359" t="str">
        <f t="shared" si="3"/>
        <v xml:space="preserve"> </v>
      </c>
    </row>
    <row r="142" spans="2:20" ht="31.5" customHeight="1">
      <c r="B142" s="358"/>
      <c r="C142" s="358"/>
      <c r="D142" s="358"/>
      <c r="E142" s="358"/>
      <c r="F142" s="358"/>
      <c r="G142" s="358"/>
      <c r="H142" s="358"/>
      <c r="I142" s="358"/>
      <c r="J142" s="358"/>
      <c r="K142" s="358"/>
      <c r="L142" s="358"/>
      <c r="M142" s="359" t="str">
        <f t="shared" si="2"/>
        <v xml:space="preserve"> </v>
      </c>
      <c r="N142" s="358"/>
      <c r="O142" s="358"/>
      <c r="P142" s="358"/>
      <c r="Q142" s="358"/>
      <c r="R142" s="358"/>
      <c r="S142" s="358"/>
      <c r="T142" s="359" t="str">
        <f t="shared" si="3"/>
        <v xml:space="preserve"> </v>
      </c>
    </row>
    <row r="143" spans="2:20" ht="31.5" customHeight="1">
      <c r="B143" s="358"/>
      <c r="C143" s="358"/>
      <c r="D143" s="358"/>
      <c r="E143" s="358"/>
      <c r="F143" s="358"/>
      <c r="G143" s="358"/>
      <c r="H143" s="358"/>
      <c r="I143" s="358"/>
      <c r="J143" s="358"/>
      <c r="K143" s="358"/>
      <c r="L143" s="358"/>
      <c r="M143" s="359" t="str">
        <f t="shared" si="2"/>
        <v xml:space="preserve"> </v>
      </c>
      <c r="N143" s="358"/>
      <c r="O143" s="358"/>
      <c r="P143" s="358"/>
      <c r="Q143" s="358"/>
      <c r="R143" s="358"/>
      <c r="S143" s="358"/>
      <c r="T143" s="359" t="str">
        <f t="shared" si="3"/>
        <v xml:space="preserve"> </v>
      </c>
    </row>
    <row r="144" spans="2:20" ht="31.5" customHeight="1">
      <c r="B144" s="358"/>
      <c r="C144" s="358"/>
      <c r="D144" s="358"/>
      <c r="E144" s="358"/>
      <c r="F144" s="358"/>
      <c r="G144" s="358"/>
      <c r="H144" s="358"/>
      <c r="I144" s="358"/>
      <c r="J144" s="358"/>
      <c r="K144" s="358"/>
      <c r="L144" s="358"/>
      <c r="M144" s="359" t="str">
        <f t="shared" ref="M144:M186" si="4">IF(L144*I144*F144=0," ",L144*I144*F144)</f>
        <v xml:space="preserve"> </v>
      </c>
      <c r="N144" s="358"/>
      <c r="O144" s="358"/>
      <c r="P144" s="358"/>
      <c r="Q144" s="358"/>
      <c r="R144" s="358"/>
      <c r="S144" s="358"/>
      <c r="T144" s="359" t="str">
        <f t="shared" ref="T144:T201" si="5">IF(S144*R144*Q144=0," ",S144*R144*Q144)</f>
        <v xml:space="preserve"> </v>
      </c>
    </row>
    <row r="145" spans="2:20" ht="31.5" customHeight="1">
      <c r="B145" s="358"/>
      <c r="C145" s="358"/>
      <c r="D145" s="358"/>
      <c r="E145" s="358"/>
      <c r="F145" s="358"/>
      <c r="G145" s="358"/>
      <c r="H145" s="358"/>
      <c r="I145" s="358"/>
      <c r="J145" s="358"/>
      <c r="K145" s="358"/>
      <c r="L145" s="358"/>
      <c r="M145" s="359" t="str">
        <f t="shared" si="4"/>
        <v xml:space="preserve"> </v>
      </c>
      <c r="N145" s="358"/>
      <c r="O145" s="358"/>
      <c r="P145" s="358"/>
      <c r="Q145" s="358"/>
      <c r="R145" s="358"/>
      <c r="S145" s="358"/>
      <c r="T145" s="359" t="str">
        <f t="shared" si="5"/>
        <v xml:space="preserve"> </v>
      </c>
    </row>
    <row r="146" spans="2:20" ht="31.5" customHeight="1">
      <c r="B146" s="358"/>
      <c r="C146" s="358"/>
      <c r="D146" s="358"/>
      <c r="E146" s="358"/>
      <c r="F146" s="358"/>
      <c r="G146" s="358"/>
      <c r="H146" s="358"/>
      <c r="I146" s="358"/>
      <c r="J146" s="358"/>
      <c r="K146" s="358"/>
      <c r="L146" s="358"/>
      <c r="M146" s="359" t="str">
        <f t="shared" si="4"/>
        <v xml:space="preserve"> </v>
      </c>
      <c r="N146" s="358"/>
      <c r="O146" s="358"/>
      <c r="P146" s="358"/>
      <c r="Q146" s="358"/>
      <c r="R146" s="358"/>
      <c r="S146" s="358"/>
      <c r="T146" s="359" t="str">
        <f t="shared" si="5"/>
        <v xml:space="preserve"> </v>
      </c>
    </row>
    <row r="147" spans="2:20" ht="31.5" customHeight="1">
      <c r="B147" s="358"/>
      <c r="C147" s="358"/>
      <c r="D147" s="358"/>
      <c r="E147" s="358"/>
      <c r="F147" s="358"/>
      <c r="G147" s="358"/>
      <c r="H147" s="358"/>
      <c r="I147" s="358"/>
      <c r="J147" s="358"/>
      <c r="K147" s="358"/>
      <c r="L147" s="358"/>
      <c r="M147" s="359" t="str">
        <f t="shared" si="4"/>
        <v xml:space="preserve"> </v>
      </c>
      <c r="N147" s="358"/>
      <c r="O147" s="358"/>
      <c r="P147" s="358"/>
      <c r="Q147" s="358"/>
      <c r="R147" s="358"/>
      <c r="S147" s="358"/>
      <c r="T147" s="359" t="str">
        <f t="shared" si="5"/>
        <v xml:space="preserve"> </v>
      </c>
    </row>
    <row r="148" spans="2:20" ht="31.5" customHeight="1">
      <c r="B148" s="358"/>
      <c r="C148" s="358"/>
      <c r="D148" s="358"/>
      <c r="E148" s="358"/>
      <c r="F148" s="358"/>
      <c r="G148" s="358"/>
      <c r="H148" s="358"/>
      <c r="I148" s="358"/>
      <c r="J148" s="358"/>
      <c r="K148" s="358"/>
      <c r="L148" s="358"/>
      <c r="M148" s="359" t="str">
        <f t="shared" si="4"/>
        <v xml:space="preserve"> </v>
      </c>
      <c r="N148" s="358"/>
      <c r="O148" s="358"/>
      <c r="P148" s="358"/>
      <c r="Q148" s="358"/>
      <c r="R148" s="358"/>
      <c r="S148" s="358"/>
      <c r="T148" s="359" t="str">
        <f t="shared" si="5"/>
        <v xml:space="preserve"> </v>
      </c>
    </row>
    <row r="149" spans="2:20" ht="31.5" customHeight="1">
      <c r="B149" s="358"/>
      <c r="C149" s="358"/>
      <c r="D149" s="358"/>
      <c r="E149" s="358"/>
      <c r="F149" s="358"/>
      <c r="G149" s="358"/>
      <c r="H149" s="358"/>
      <c r="I149" s="358"/>
      <c r="J149" s="358"/>
      <c r="K149" s="358"/>
      <c r="L149" s="358"/>
      <c r="M149" s="359" t="str">
        <f t="shared" si="4"/>
        <v xml:space="preserve"> </v>
      </c>
      <c r="N149" s="358"/>
      <c r="O149" s="358"/>
      <c r="P149" s="358"/>
      <c r="Q149" s="358"/>
      <c r="R149" s="358"/>
      <c r="S149" s="358"/>
      <c r="T149" s="359" t="str">
        <f t="shared" si="5"/>
        <v xml:space="preserve"> </v>
      </c>
    </row>
    <row r="150" spans="2:20" ht="31.5" customHeight="1">
      <c r="B150" s="358"/>
      <c r="C150" s="358"/>
      <c r="D150" s="358"/>
      <c r="E150" s="358"/>
      <c r="F150" s="358"/>
      <c r="G150" s="358"/>
      <c r="H150" s="358"/>
      <c r="I150" s="358"/>
      <c r="J150" s="358"/>
      <c r="K150" s="358"/>
      <c r="L150" s="358"/>
      <c r="M150" s="359" t="str">
        <f t="shared" si="4"/>
        <v xml:space="preserve"> </v>
      </c>
      <c r="N150" s="358"/>
      <c r="O150" s="358"/>
      <c r="P150" s="358"/>
      <c r="Q150" s="358"/>
      <c r="R150" s="358"/>
      <c r="S150" s="358"/>
      <c r="T150" s="359" t="str">
        <f t="shared" si="5"/>
        <v xml:space="preserve"> </v>
      </c>
    </row>
    <row r="151" spans="2:20" ht="31.5" customHeight="1">
      <c r="B151" s="358"/>
      <c r="C151" s="358"/>
      <c r="D151" s="358"/>
      <c r="E151" s="358"/>
      <c r="F151" s="358"/>
      <c r="G151" s="358"/>
      <c r="H151" s="358"/>
      <c r="I151" s="358"/>
      <c r="J151" s="358"/>
      <c r="K151" s="358"/>
      <c r="L151" s="358"/>
      <c r="M151" s="359" t="str">
        <f t="shared" si="4"/>
        <v xml:space="preserve"> </v>
      </c>
      <c r="N151" s="358"/>
      <c r="O151" s="358"/>
      <c r="P151" s="358"/>
      <c r="Q151" s="358"/>
      <c r="R151" s="358"/>
      <c r="S151" s="358"/>
      <c r="T151" s="359" t="str">
        <f t="shared" si="5"/>
        <v xml:space="preserve"> </v>
      </c>
    </row>
    <row r="152" spans="2:20" ht="31.5" customHeight="1">
      <c r="B152" s="358"/>
      <c r="C152" s="358"/>
      <c r="D152" s="358"/>
      <c r="E152" s="358"/>
      <c r="F152" s="358"/>
      <c r="G152" s="358"/>
      <c r="H152" s="358"/>
      <c r="I152" s="358"/>
      <c r="J152" s="358"/>
      <c r="K152" s="358"/>
      <c r="L152" s="358"/>
      <c r="M152" s="359" t="str">
        <f t="shared" si="4"/>
        <v xml:space="preserve"> </v>
      </c>
      <c r="N152" s="358"/>
      <c r="O152" s="358"/>
      <c r="P152" s="358"/>
      <c r="Q152" s="358"/>
      <c r="R152" s="358"/>
      <c r="S152" s="358"/>
      <c r="T152" s="359" t="str">
        <f t="shared" si="5"/>
        <v xml:space="preserve"> </v>
      </c>
    </row>
    <row r="153" spans="2:20" ht="31.5" customHeight="1">
      <c r="B153" s="358"/>
      <c r="C153" s="358"/>
      <c r="D153" s="358"/>
      <c r="E153" s="358"/>
      <c r="F153" s="358"/>
      <c r="G153" s="358"/>
      <c r="H153" s="358"/>
      <c r="I153" s="358"/>
      <c r="J153" s="358"/>
      <c r="K153" s="358"/>
      <c r="L153" s="358"/>
      <c r="M153" s="359" t="str">
        <f t="shared" si="4"/>
        <v xml:space="preserve"> </v>
      </c>
      <c r="N153" s="358"/>
      <c r="O153" s="358"/>
      <c r="P153" s="358"/>
      <c r="Q153" s="358"/>
      <c r="R153" s="358"/>
      <c r="S153" s="358"/>
      <c r="T153" s="359" t="str">
        <f t="shared" si="5"/>
        <v xml:space="preserve"> </v>
      </c>
    </row>
    <row r="154" spans="2:20" ht="31.5" customHeight="1">
      <c r="B154" s="358"/>
      <c r="C154" s="358"/>
      <c r="D154" s="358"/>
      <c r="E154" s="358"/>
      <c r="F154" s="358"/>
      <c r="G154" s="358"/>
      <c r="H154" s="358"/>
      <c r="I154" s="358"/>
      <c r="J154" s="358"/>
      <c r="K154" s="358"/>
      <c r="L154" s="358"/>
      <c r="M154" s="359" t="str">
        <f t="shared" si="4"/>
        <v xml:space="preserve"> </v>
      </c>
      <c r="N154" s="358"/>
      <c r="O154" s="358"/>
      <c r="P154" s="358"/>
      <c r="Q154" s="358"/>
      <c r="R154" s="358"/>
      <c r="S154" s="358"/>
      <c r="T154" s="359" t="str">
        <f t="shared" si="5"/>
        <v xml:space="preserve"> </v>
      </c>
    </row>
    <row r="155" spans="2:20" ht="31.5" customHeight="1">
      <c r="B155" s="358"/>
      <c r="C155" s="358"/>
      <c r="D155" s="358"/>
      <c r="E155" s="358"/>
      <c r="F155" s="358"/>
      <c r="G155" s="358"/>
      <c r="H155" s="358"/>
      <c r="I155" s="358"/>
      <c r="J155" s="358"/>
      <c r="K155" s="358"/>
      <c r="L155" s="358"/>
      <c r="M155" s="359" t="str">
        <f t="shared" si="4"/>
        <v xml:space="preserve"> </v>
      </c>
      <c r="N155" s="358"/>
      <c r="O155" s="358"/>
      <c r="P155" s="358"/>
      <c r="Q155" s="358"/>
      <c r="R155" s="358"/>
      <c r="S155" s="358"/>
      <c r="T155" s="359" t="str">
        <f t="shared" si="5"/>
        <v xml:space="preserve"> </v>
      </c>
    </row>
    <row r="156" spans="2:20" ht="31.5" customHeight="1">
      <c r="B156" s="358"/>
      <c r="C156" s="358"/>
      <c r="D156" s="358"/>
      <c r="E156" s="358"/>
      <c r="F156" s="358"/>
      <c r="G156" s="358"/>
      <c r="H156" s="358"/>
      <c r="I156" s="358"/>
      <c r="J156" s="358"/>
      <c r="K156" s="358"/>
      <c r="L156" s="358"/>
      <c r="M156" s="359" t="str">
        <f t="shared" si="4"/>
        <v xml:space="preserve"> </v>
      </c>
      <c r="N156" s="358"/>
      <c r="O156" s="358"/>
      <c r="P156" s="358"/>
      <c r="Q156" s="358"/>
      <c r="R156" s="358"/>
      <c r="S156" s="358"/>
      <c r="T156" s="359" t="str">
        <f t="shared" si="5"/>
        <v xml:space="preserve"> </v>
      </c>
    </row>
    <row r="157" spans="2:20" ht="31.5" customHeight="1">
      <c r="B157" s="358"/>
      <c r="C157" s="358"/>
      <c r="D157" s="358"/>
      <c r="E157" s="358"/>
      <c r="F157" s="358"/>
      <c r="G157" s="358"/>
      <c r="H157" s="358"/>
      <c r="I157" s="358"/>
      <c r="J157" s="358"/>
      <c r="K157" s="358"/>
      <c r="L157" s="358"/>
      <c r="M157" s="359" t="str">
        <f t="shared" si="4"/>
        <v xml:space="preserve"> </v>
      </c>
      <c r="N157" s="358"/>
      <c r="O157" s="358"/>
      <c r="P157" s="358"/>
      <c r="Q157" s="358"/>
      <c r="R157" s="358"/>
      <c r="S157" s="358"/>
      <c r="T157" s="359" t="str">
        <f t="shared" si="5"/>
        <v xml:space="preserve"> </v>
      </c>
    </row>
    <row r="158" spans="2:20" ht="31.5" customHeight="1">
      <c r="B158" s="358"/>
      <c r="C158" s="358"/>
      <c r="D158" s="358"/>
      <c r="E158" s="358"/>
      <c r="F158" s="358"/>
      <c r="G158" s="358"/>
      <c r="H158" s="358"/>
      <c r="I158" s="358"/>
      <c r="J158" s="358"/>
      <c r="K158" s="358"/>
      <c r="L158" s="358"/>
      <c r="M158" s="359" t="str">
        <f t="shared" si="4"/>
        <v xml:space="preserve"> </v>
      </c>
      <c r="N158" s="358"/>
      <c r="O158" s="358"/>
      <c r="P158" s="358"/>
      <c r="Q158" s="358"/>
      <c r="R158" s="358"/>
      <c r="S158" s="358"/>
      <c r="T158" s="359" t="str">
        <f t="shared" si="5"/>
        <v xml:space="preserve"> </v>
      </c>
    </row>
    <row r="159" spans="2:20" ht="31.5" customHeight="1">
      <c r="B159" s="358"/>
      <c r="C159" s="358"/>
      <c r="D159" s="358"/>
      <c r="E159" s="358"/>
      <c r="F159" s="358"/>
      <c r="G159" s="358"/>
      <c r="H159" s="358"/>
      <c r="I159" s="358"/>
      <c r="J159" s="358"/>
      <c r="K159" s="358"/>
      <c r="L159" s="358"/>
      <c r="M159" s="359" t="str">
        <f t="shared" si="4"/>
        <v xml:space="preserve"> </v>
      </c>
      <c r="N159" s="358"/>
      <c r="O159" s="358"/>
      <c r="P159" s="358"/>
      <c r="Q159" s="358"/>
      <c r="R159" s="358"/>
      <c r="S159" s="358"/>
      <c r="T159" s="359" t="str">
        <f t="shared" si="5"/>
        <v xml:space="preserve"> </v>
      </c>
    </row>
    <row r="160" spans="2:20" ht="31.5" customHeight="1">
      <c r="B160" s="358"/>
      <c r="C160" s="358"/>
      <c r="D160" s="358"/>
      <c r="E160" s="358"/>
      <c r="F160" s="358"/>
      <c r="G160" s="358"/>
      <c r="H160" s="358"/>
      <c r="I160" s="358"/>
      <c r="J160" s="358"/>
      <c r="K160" s="358"/>
      <c r="L160" s="358"/>
      <c r="M160" s="359" t="str">
        <f t="shared" si="4"/>
        <v xml:space="preserve"> </v>
      </c>
      <c r="N160" s="358"/>
      <c r="O160" s="358"/>
      <c r="P160" s="358"/>
      <c r="Q160" s="358"/>
      <c r="R160" s="358"/>
      <c r="S160" s="358"/>
      <c r="T160" s="359" t="str">
        <f t="shared" si="5"/>
        <v xml:space="preserve"> </v>
      </c>
    </row>
    <row r="161" spans="2:20" ht="31.5" customHeight="1">
      <c r="B161" s="358"/>
      <c r="C161" s="358"/>
      <c r="D161" s="358"/>
      <c r="E161" s="358"/>
      <c r="F161" s="358"/>
      <c r="G161" s="358"/>
      <c r="H161" s="358"/>
      <c r="I161" s="358"/>
      <c r="J161" s="358"/>
      <c r="K161" s="358"/>
      <c r="L161" s="358"/>
      <c r="M161" s="359" t="str">
        <f t="shared" si="4"/>
        <v xml:space="preserve"> </v>
      </c>
      <c r="N161" s="358"/>
      <c r="O161" s="358"/>
      <c r="P161" s="358"/>
      <c r="Q161" s="358"/>
      <c r="R161" s="358"/>
      <c r="S161" s="358"/>
      <c r="T161" s="359" t="str">
        <f t="shared" si="5"/>
        <v xml:space="preserve"> </v>
      </c>
    </row>
    <row r="162" spans="2:20" ht="31.5" customHeight="1">
      <c r="B162" s="358"/>
      <c r="C162" s="358"/>
      <c r="D162" s="358"/>
      <c r="E162" s="358"/>
      <c r="F162" s="358"/>
      <c r="G162" s="358"/>
      <c r="H162" s="358"/>
      <c r="I162" s="358"/>
      <c r="J162" s="358"/>
      <c r="K162" s="358"/>
      <c r="L162" s="358"/>
      <c r="M162" s="359" t="str">
        <f t="shared" si="4"/>
        <v xml:space="preserve"> </v>
      </c>
      <c r="N162" s="358"/>
      <c r="O162" s="358"/>
      <c r="P162" s="358"/>
      <c r="Q162" s="358"/>
      <c r="R162" s="358"/>
      <c r="S162" s="358"/>
      <c r="T162" s="359" t="str">
        <f t="shared" si="5"/>
        <v xml:space="preserve"> </v>
      </c>
    </row>
    <row r="163" spans="2:20" ht="31.5" customHeight="1">
      <c r="B163" s="358"/>
      <c r="C163" s="358"/>
      <c r="D163" s="358"/>
      <c r="E163" s="358"/>
      <c r="F163" s="358"/>
      <c r="G163" s="358"/>
      <c r="H163" s="358"/>
      <c r="I163" s="358"/>
      <c r="J163" s="358"/>
      <c r="K163" s="358"/>
      <c r="L163" s="358"/>
      <c r="M163" s="359" t="str">
        <f t="shared" si="4"/>
        <v xml:space="preserve"> </v>
      </c>
      <c r="N163" s="358"/>
      <c r="O163" s="358"/>
      <c r="P163" s="358"/>
      <c r="Q163" s="358"/>
      <c r="R163" s="358"/>
      <c r="S163" s="358"/>
      <c r="T163" s="359" t="str">
        <f t="shared" si="5"/>
        <v xml:space="preserve"> </v>
      </c>
    </row>
    <row r="164" spans="2:20" ht="31.5" customHeight="1">
      <c r="B164" s="358"/>
      <c r="C164" s="358"/>
      <c r="D164" s="358"/>
      <c r="E164" s="358"/>
      <c r="F164" s="358"/>
      <c r="G164" s="358"/>
      <c r="H164" s="358"/>
      <c r="I164" s="358"/>
      <c r="J164" s="358"/>
      <c r="K164" s="358"/>
      <c r="L164" s="358"/>
      <c r="M164" s="359" t="str">
        <f t="shared" si="4"/>
        <v xml:space="preserve"> </v>
      </c>
      <c r="N164" s="358"/>
      <c r="O164" s="358"/>
      <c r="P164" s="358"/>
      <c r="Q164" s="358"/>
      <c r="R164" s="358"/>
      <c r="S164" s="358"/>
      <c r="T164" s="359" t="str">
        <f t="shared" si="5"/>
        <v xml:space="preserve"> </v>
      </c>
    </row>
    <row r="165" spans="2:20" ht="31.5" customHeight="1">
      <c r="B165" s="358"/>
      <c r="C165" s="358"/>
      <c r="D165" s="358"/>
      <c r="E165" s="358"/>
      <c r="F165" s="358"/>
      <c r="G165" s="358"/>
      <c r="H165" s="358"/>
      <c r="I165" s="358"/>
      <c r="J165" s="358"/>
      <c r="K165" s="358"/>
      <c r="L165" s="358"/>
      <c r="M165" s="359" t="str">
        <f t="shared" si="4"/>
        <v xml:space="preserve"> </v>
      </c>
      <c r="N165" s="358"/>
      <c r="O165" s="358"/>
      <c r="P165" s="358"/>
      <c r="Q165" s="358"/>
      <c r="R165" s="358"/>
      <c r="S165" s="358"/>
      <c r="T165" s="359" t="str">
        <f t="shared" si="5"/>
        <v xml:space="preserve"> </v>
      </c>
    </row>
    <row r="166" spans="2:20" ht="31.5" customHeight="1">
      <c r="B166" s="358"/>
      <c r="C166" s="358"/>
      <c r="D166" s="358"/>
      <c r="E166" s="358"/>
      <c r="F166" s="358"/>
      <c r="G166" s="358"/>
      <c r="H166" s="358"/>
      <c r="I166" s="358"/>
      <c r="J166" s="358"/>
      <c r="K166" s="358"/>
      <c r="L166" s="358"/>
      <c r="M166" s="359" t="str">
        <f t="shared" si="4"/>
        <v xml:space="preserve"> </v>
      </c>
      <c r="N166" s="358"/>
      <c r="O166" s="358"/>
      <c r="P166" s="358"/>
      <c r="Q166" s="358"/>
      <c r="R166" s="358"/>
      <c r="S166" s="358"/>
      <c r="T166" s="359" t="str">
        <f t="shared" si="5"/>
        <v xml:space="preserve"> </v>
      </c>
    </row>
    <row r="167" spans="2:20" ht="31.5" customHeight="1">
      <c r="B167" s="358"/>
      <c r="C167" s="358"/>
      <c r="D167" s="358"/>
      <c r="E167" s="358"/>
      <c r="F167" s="358"/>
      <c r="G167" s="358"/>
      <c r="H167" s="358"/>
      <c r="I167" s="358"/>
      <c r="J167" s="358"/>
      <c r="K167" s="358"/>
      <c r="L167" s="358"/>
      <c r="M167" s="359" t="str">
        <f t="shared" si="4"/>
        <v xml:space="preserve"> </v>
      </c>
      <c r="N167" s="358"/>
      <c r="O167" s="358"/>
      <c r="P167" s="358"/>
      <c r="Q167" s="358"/>
      <c r="R167" s="358"/>
      <c r="S167" s="358"/>
      <c r="T167" s="359" t="str">
        <f t="shared" si="5"/>
        <v xml:space="preserve"> </v>
      </c>
    </row>
    <row r="168" spans="2:20" ht="31.5" customHeight="1">
      <c r="B168" s="358"/>
      <c r="C168" s="358"/>
      <c r="D168" s="358"/>
      <c r="E168" s="358"/>
      <c r="F168" s="358"/>
      <c r="G168" s="358"/>
      <c r="H168" s="358"/>
      <c r="I168" s="358"/>
      <c r="J168" s="358"/>
      <c r="K168" s="358"/>
      <c r="L168" s="358"/>
      <c r="M168" s="359" t="str">
        <f t="shared" si="4"/>
        <v xml:space="preserve"> </v>
      </c>
      <c r="N168" s="358"/>
      <c r="O168" s="358"/>
      <c r="P168" s="358"/>
      <c r="Q168" s="358"/>
      <c r="R168" s="358"/>
      <c r="S168" s="358"/>
      <c r="T168" s="359" t="str">
        <f t="shared" si="5"/>
        <v xml:space="preserve"> </v>
      </c>
    </row>
    <row r="169" spans="2:20" ht="31.5" customHeight="1">
      <c r="B169" s="358"/>
      <c r="C169" s="358"/>
      <c r="D169" s="358"/>
      <c r="E169" s="358"/>
      <c r="F169" s="358"/>
      <c r="G169" s="358"/>
      <c r="H169" s="358"/>
      <c r="I169" s="358"/>
      <c r="J169" s="358"/>
      <c r="K169" s="358"/>
      <c r="L169" s="358"/>
      <c r="M169" s="359" t="str">
        <f t="shared" si="4"/>
        <v xml:space="preserve"> </v>
      </c>
      <c r="N169" s="358"/>
      <c r="O169" s="358"/>
      <c r="P169" s="358"/>
      <c r="Q169" s="358"/>
      <c r="R169" s="358"/>
      <c r="S169" s="358"/>
      <c r="T169" s="359" t="str">
        <f t="shared" si="5"/>
        <v xml:space="preserve"> </v>
      </c>
    </row>
    <row r="170" spans="2:20" ht="31.5" customHeight="1">
      <c r="B170" s="358"/>
      <c r="C170" s="358"/>
      <c r="D170" s="358"/>
      <c r="E170" s="358"/>
      <c r="F170" s="358"/>
      <c r="G170" s="358"/>
      <c r="H170" s="358"/>
      <c r="I170" s="358"/>
      <c r="J170" s="358"/>
      <c r="K170" s="358"/>
      <c r="L170" s="358"/>
      <c r="M170" s="359" t="str">
        <f t="shared" si="4"/>
        <v xml:space="preserve"> </v>
      </c>
      <c r="N170" s="358"/>
      <c r="O170" s="358"/>
      <c r="P170" s="358"/>
      <c r="Q170" s="358"/>
      <c r="R170" s="358"/>
      <c r="S170" s="358"/>
      <c r="T170" s="359" t="str">
        <f t="shared" si="5"/>
        <v xml:space="preserve"> </v>
      </c>
    </row>
    <row r="171" spans="2:20" ht="31.5" customHeight="1">
      <c r="B171" s="358"/>
      <c r="C171" s="358"/>
      <c r="D171" s="358"/>
      <c r="E171" s="358"/>
      <c r="F171" s="358"/>
      <c r="G171" s="358"/>
      <c r="H171" s="358"/>
      <c r="I171" s="358"/>
      <c r="J171" s="358"/>
      <c r="K171" s="358"/>
      <c r="L171" s="358"/>
      <c r="M171" s="359" t="str">
        <f t="shared" si="4"/>
        <v xml:space="preserve"> </v>
      </c>
      <c r="N171" s="358"/>
      <c r="O171" s="358"/>
      <c r="P171" s="358"/>
      <c r="Q171" s="358"/>
      <c r="R171" s="358"/>
      <c r="S171" s="358"/>
      <c r="T171" s="359" t="str">
        <f t="shared" si="5"/>
        <v xml:space="preserve"> </v>
      </c>
    </row>
    <row r="172" spans="2:20" ht="31.5" customHeight="1">
      <c r="B172" s="358"/>
      <c r="C172" s="358"/>
      <c r="D172" s="358"/>
      <c r="E172" s="358"/>
      <c r="F172" s="358"/>
      <c r="G172" s="358"/>
      <c r="H172" s="358"/>
      <c r="I172" s="358"/>
      <c r="J172" s="358"/>
      <c r="K172" s="358"/>
      <c r="L172" s="358"/>
      <c r="M172" s="359" t="str">
        <f t="shared" si="4"/>
        <v xml:space="preserve"> </v>
      </c>
      <c r="N172" s="358"/>
      <c r="O172" s="358"/>
      <c r="P172" s="358"/>
      <c r="Q172" s="358"/>
      <c r="R172" s="358"/>
      <c r="S172" s="358"/>
      <c r="T172" s="359" t="str">
        <f t="shared" si="5"/>
        <v xml:space="preserve"> </v>
      </c>
    </row>
    <row r="173" spans="2:20" ht="31.5" customHeight="1">
      <c r="B173" s="358"/>
      <c r="C173" s="358"/>
      <c r="D173" s="358"/>
      <c r="E173" s="358"/>
      <c r="F173" s="358"/>
      <c r="G173" s="358"/>
      <c r="H173" s="358"/>
      <c r="I173" s="358"/>
      <c r="J173" s="358"/>
      <c r="K173" s="358"/>
      <c r="L173" s="358"/>
      <c r="M173" s="359" t="str">
        <f t="shared" si="4"/>
        <v xml:space="preserve"> </v>
      </c>
      <c r="N173" s="358"/>
      <c r="O173" s="358"/>
      <c r="P173" s="358"/>
      <c r="Q173" s="358"/>
      <c r="R173" s="358"/>
      <c r="S173" s="358"/>
      <c r="T173" s="359" t="str">
        <f t="shared" si="5"/>
        <v xml:space="preserve"> </v>
      </c>
    </row>
    <row r="174" spans="2:20" ht="31.5" customHeight="1">
      <c r="B174" s="358"/>
      <c r="C174" s="358"/>
      <c r="D174" s="358"/>
      <c r="E174" s="358"/>
      <c r="F174" s="358"/>
      <c r="G174" s="358"/>
      <c r="H174" s="358"/>
      <c r="I174" s="358"/>
      <c r="J174" s="358"/>
      <c r="K174" s="358"/>
      <c r="L174" s="358"/>
      <c r="M174" s="359" t="str">
        <f t="shared" si="4"/>
        <v xml:space="preserve"> </v>
      </c>
      <c r="N174" s="358"/>
      <c r="O174" s="358"/>
      <c r="P174" s="358"/>
      <c r="Q174" s="358"/>
      <c r="R174" s="358"/>
      <c r="S174" s="358"/>
      <c r="T174" s="359" t="str">
        <f t="shared" si="5"/>
        <v xml:space="preserve"> </v>
      </c>
    </row>
    <row r="175" spans="2:20" ht="31.5" customHeight="1">
      <c r="B175" s="358"/>
      <c r="C175" s="358"/>
      <c r="D175" s="358"/>
      <c r="E175" s="358"/>
      <c r="F175" s="358"/>
      <c r="G175" s="358"/>
      <c r="H175" s="358"/>
      <c r="I175" s="358"/>
      <c r="J175" s="358"/>
      <c r="K175" s="358"/>
      <c r="L175" s="358"/>
      <c r="M175" s="359" t="str">
        <f t="shared" si="4"/>
        <v xml:space="preserve"> </v>
      </c>
      <c r="N175" s="358"/>
      <c r="O175" s="358"/>
      <c r="P175" s="358"/>
      <c r="Q175" s="358"/>
      <c r="R175" s="358"/>
      <c r="S175" s="358"/>
      <c r="T175" s="359" t="str">
        <f t="shared" si="5"/>
        <v xml:space="preserve"> </v>
      </c>
    </row>
    <row r="176" spans="2:20" ht="31.5" customHeight="1">
      <c r="B176" s="358"/>
      <c r="C176" s="358"/>
      <c r="D176" s="358"/>
      <c r="E176" s="358"/>
      <c r="F176" s="358"/>
      <c r="G176" s="358"/>
      <c r="H176" s="358"/>
      <c r="I176" s="358"/>
      <c r="J176" s="358"/>
      <c r="K176" s="358"/>
      <c r="L176" s="358"/>
      <c r="M176" s="359" t="str">
        <f t="shared" si="4"/>
        <v xml:space="preserve"> </v>
      </c>
      <c r="N176" s="358"/>
      <c r="O176" s="358"/>
      <c r="P176" s="358"/>
      <c r="Q176" s="358"/>
      <c r="R176" s="358"/>
      <c r="S176" s="358"/>
      <c r="T176" s="359" t="str">
        <f t="shared" si="5"/>
        <v xml:space="preserve"> </v>
      </c>
    </row>
    <row r="177" spans="2:20" ht="31.5" customHeight="1">
      <c r="B177" s="358"/>
      <c r="C177" s="358"/>
      <c r="D177" s="358"/>
      <c r="E177" s="358"/>
      <c r="F177" s="358"/>
      <c r="G177" s="358"/>
      <c r="H177" s="358"/>
      <c r="I177" s="358"/>
      <c r="J177" s="358"/>
      <c r="K177" s="358"/>
      <c r="L177" s="358"/>
      <c r="M177" s="359" t="str">
        <f t="shared" si="4"/>
        <v xml:space="preserve"> </v>
      </c>
      <c r="N177" s="358"/>
      <c r="O177" s="358"/>
      <c r="P177" s="358"/>
      <c r="Q177" s="358"/>
      <c r="R177" s="358"/>
      <c r="S177" s="358"/>
      <c r="T177" s="359" t="str">
        <f t="shared" si="5"/>
        <v xml:space="preserve"> </v>
      </c>
    </row>
    <row r="178" spans="2:20" ht="31.5" customHeight="1">
      <c r="B178" s="358"/>
      <c r="C178" s="358"/>
      <c r="D178" s="358"/>
      <c r="E178" s="358"/>
      <c r="F178" s="358"/>
      <c r="G178" s="358"/>
      <c r="H178" s="358"/>
      <c r="I178" s="358"/>
      <c r="J178" s="358"/>
      <c r="K178" s="358"/>
      <c r="L178" s="358"/>
      <c r="M178" s="359" t="str">
        <f t="shared" si="4"/>
        <v xml:space="preserve"> </v>
      </c>
      <c r="N178" s="358"/>
      <c r="O178" s="358"/>
      <c r="P178" s="358"/>
      <c r="Q178" s="358"/>
      <c r="R178" s="358"/>
      <c r="S178" s="358"/>
      <c r="T178" s="359" t="str">
        <f t="shared" si="5"/>
        <v xml:space="preserve"> </v>
      </c>
    </row>
    <row r="179" spans="2:20" ht="31.5" customHeight="1">
      <c r="B179" s="358"/>
      <c r="C179" s="358"/>
      <c r="D179" s="358"/>
      <c r="E179" s="358"/>
      <c r="F179" s="358"/>
      <c r="G179" s="358"/>
      <c r="H179" s="358"/>
      <c r="I179" s="358"/>
      <c r="J179" s="358"/>
      <c r="K179" s="358"/>
      <c r="L179" s="358"/>
      <c r="M179" s="359" t="str">
        <f t="shared" si="4"/>
        <v xml:space="preserve"> </v>
      </c>
      <c r="N179" s="358"/>
      <c r="O179" s="358"/>
      <c r="P179" s="358"/>
      <c r="Q179" s="358"/>
      <c r="R179" s="358"/>
      <c r="S179" s="358"/>
      <c r="T179" s="359" t="str">
        <f t="shared" si="5"/>
        <v xml:space="preserve"> </v>
      </c>
    </row>
    <row r="180" spans="2:20" ht="31.5" customHeight="1">
      <c r="B180" s="358"/>
      <c r="C180" s="358"/>
      <c r="D180" s="358"/>
      <c r="E180" s="358"/>
      <c r="F180" s="358"/>
      <c r="G180" s="358"/>
      <c r="H180" s="358"/>
      <c r="I180" s="358"/>
      <c r="J180" s="358"/>
      <c r="K180" s="358"/>
      <c r="L180" s="358"/>
      <c r="M180" s="359" t="str">
        <f t="shared" si="4"/>
        <v xml:space="preserve"> </v>
      </c>
      <c r="N180" s="358"/>
      <c r="O180" s="358"/>
      <c r="P180" s="358"/>
      <c r="Q180" s="358"/>
      <c r="R180" s="358"/>
      <c r="S180" s="358"/>
      <c r="T180" s="359" t="str">
        <f t="shared" si="5"/>
        <v xml:space="preserve"> </v>
      </c>
    </row>
    <row r="181" spans="2:20" ht="31.5" customHeight="1">
      <c r="B181" s="358"/>
      <c r="C181" s="358"/>
      <c r="D181" s="358"/>
      <c r="E181" s="358"/>
      <c r="F181" s="358"/>
      <c r="G181" s="358"/>
      <c r="H181" s="358"/>
      <c r="I181" s="358"/>
      <c r="J181" s="358"/>
      <c r="K181" s="358"/>
      <c r="L181" s="358"/>
      <c r="M181" s="359" t="str">
        <f t="shared" si="4"/>
        <v xml:space="preserve"> </v>
      </c>
      <c r="N181" s="358"/>
      <c r="O181" s="358"/>
      <c r="P181" s="358"/>
      <c r="Q181" s="358"/>
      <c r="R181" s="358"/>
      <c r="S181" s="358"/>
      <c r="T181" s="359" t="str">
        <f t="shared" si="5"/>
        <v xml:space="preserve"> </v>
      </c>
    </row>
    <row r="182" spans="2:20" ht="31.5" customHeight="1">
      <c r="B182" s="358"/>
      <c r="C182" s="358"/>
      <c r="D182" s="358"/>
      <c r="E182" s="358"/>
      <c r="F182" s="358"/>
      <c r="G182" s="358"/>
      <c r="H182" s="358"/>
      <c r="I182" s="358"/>
      <c r="J182" s="358"/>
      <c r="K182" s="358"/>
      <c r="L182" s="358"/>
      <c r="M182" s="359" t="str">
        <f t="shared" si="4"/>
        <v xml:space="preserve"> </v>
      </c>
      <c r="N182" s="358"/>
      <c r="O182" s="358"/>
      <c r="P182" s="358"/>
      <c r="Q182" s="358"/>
      <c r="R182" s="358"/>
      <c r="S182" s="358"/>
      <c r="T182" s="359" t="str">
        <f t="shared" si="5"/>
        <v xml:space="preserve"> </v>
      </c>
    </row>
    <row r="183" spans="2:20" ht="31.5" customHeight="1">
      <c r="B183" s="358"/>
      <c r="C183" s="358"/>
      <c r="D183" s="358"/>
      <c r="E183" s="358"/>
      <c r="F183" s="358"/>
      <c r="G183" s="358"/>
      <c r="H183" s="358"/>
      <c r="I183" s="358"/>
      <c r="J183" s="358"/>
      <c r="K183" s="358"/>
      <c r="L183" s="358"/>
      <c r="M183" s="359" t="str">
        <f t="shared" si="4"/>
        <v xml:space="preserve"> </v>
      </c>
      <c r="N183" s="358"/>
      <c r="O183" s="358"/>
      <c r="P183" s="358"/>
      <c r="Q183" s="358"/>
      <c r="R183" s="358"/>
      <c r="S183" s="358"/>
      <c r="T183" s="359" t="str">
        <f t="shared" si="5"/>
        <v xml:space="preserve"> </v>
      </c>
    </row>
    <row r="184" spans="2:20" ht="31.5" customHeight="1">
      <c r="B184" s="358"/>
      <c r="C184" s="358"/>
      <c r="D184" s="358"/>
      <c r="E184" s="358"/>
      <c r="F184" s="358"/>
      <c r="G184" s="358"/>
      <c r="H184" s="358"/>
      <c r="I184" s="358"/>
      <c r="J184" s="358"/>
      <c r="K184" s="358"/>
      <c r="L184" s="358"/>
      <c r="M184" s="359" t="str">
        <f t="shared" si="4"/>
        <v xml:space="preserve"> </v>
      </c>
      <c r="N184" s="358"/>
      <c r="O184" s="358"/>
      <c r="P184" s="358"/>
      <c r="Q184" s="358"/>
      <c r="R184" s="358"/>
      <c r="S184" s="358"/>
      <c r="T184" s="359" t="str">
        <f t="shared" si="5"/>
        <v xml:space="preserve"> </v>
      </c>
    </row>
    <row r="185" spans="2:20" ht="31.5" customHeight="1">
      <c r="B185" s="358"/>
      <c r="C185" s="358"/>
      <c r="D185" s="358"/>
      <c r="E185" s="358"/>
      <c r="F185" s="358"/>
      <c r="G185" s="358"/>
      <c r="H185" s="358"/>
      <c r="I185" s="358"/>
      <c r="J185" s="358"/>
      <c r="K185" s="358"/>
      <c r="L185" s="358"/>
      <c r="M185" s="359" t="str">
        <f t="shared" si="4"/>
        <v xml:space="preserve"> </v>
      </c>
      <c r="N185" s="358"/>
      <c r="O185" s="358"/>
      <c r="P185" s="358"/>
      <c r="Q185" s="358"/>
      <c r="R185" s="358"/>
      <c r="S185" s="358"/>
      <c r="T185" s="359" t="str">
        <f t="shared" si="5"/>
        <v xml:space="preserve"> </v>
      </c>
    </row>
    <row r="186" spans="2:20" ht="31.5" customHeight="1">
      <c r="B186" s="358"/>
      <c r="C186" s="358"/>
      <c r="D186" s="358"/>
      <c r="E186" s="358"/>
      <c r="F186" s="358"/>
      <c r="G186" s="358"/>
      <c r="H186" s="358"/>
      <c r="I186" s="358"/>
      <c r="J186" s="358"/>
      <c r="K186" s="358"/>
      <c r="L186" s="358"/>
      <c r="M186" s="359" t="str">
        <f t="shared" si="4"/>
        <v xml:space="preserve"> </v>
      </c>
      <c r="N186" s="358"/>
      <c r="O186" s="358"/>
      <c r="P186" s="358"/>
      <c r="Q186" s="358"/>
      <c r="R186" s="358"/>
      <c r="S186" s="358"/>
      <c r="T186" s="359" t="str">
        <f t="shared" si="5"/>
        <v xml:space="preserve"> </v>
      </c>
    </row>
    <row r="187" spans="2:20" ht="31.5" customHeight="1">
      <c r="B187" s="358"/>
      <c r="C187" s="358"/>
      <c r="D187" s="358"/>
      <c r="E187" s="358"/>
      <c r="F187" s="358"/>
      <c r="G187" s="358"/>
      <c r="H187" s="358"/>
      <c r="I187" s="358"/>
      <c r="J187" s="358"/>
      <c r="K187" s="358"/>
      <c r="L187" s="358"/>
      <c r="M187" s="359" t="str">
        <f>IF(L187*I187*F187=0," ",L187*I187*F187)</f>
        <v xml:space="preserve"> </v>
      </c>
      <c r="N187" s="358"/>
      <c r="O187" s="358"/>
      <c r="P187" s="358"/>
      <c r="Q187" s="358"/>
      <c r="R187" s="358"/>
      <c r="S187" s="358"/>
      <c r="T187" s="359" t="str">
        <f t="shared" si="5"/>
        <v xml:space="preserve"> </v>
      </c>
    </row>
    <row r="188" spans="2:20" ht="31.5" customHeight="1">
      <c r="B188" s="358"/>
      <c r="C188" s="358"/>
      <c r="D188" s="358"/>
      <c r="E188" s="358"/>
      <c r="F188" s="358"/>
      <c r="G188" s="358"/>
      <c r="H188" s="358"/>
      <c r="I188" s="358"/>
      <c r="J188" s="358"/>
      <c r="K188" s="358"/>
      <c r="L188" s="358"/>
      <c r="M188" s="359" t="str">
        <f t="shared" ref="M188:M201" si="6">IF(L188*I188*F188=0," ",L188*I188*F188)</f>
        <v xml:space="preserve"> </v>
      </c>
      <c r="N188" s="358"/>
      <c r="O188" s="358"/>
      <c r="P188" s="358"/>
      <c r="Q188" s="358"/>
      <c r="R188" s="358"/>
      <c r="S188" s="358"/>
      <c r="T188" s="359" t="str">
        <f t="shared" si="5"/>
        <v xml:space="preserve"> </v>
      </c>
    </row>
    <row r="189" spans="2:20" ht="31.5" customHeight="1">
      <c r="B189" s="358"/>
      <c r="C189" s="358"/>
      <c r="D189" s="358"/>
      <c r="E189" s="358"/>
      <c r="F189" s="358"/>
      <c r="G189" s="358"/>
      <c r="H189" s="358"/>
      <c r="I189" s="358"/>
      <c r="J189" s="358"/>
      <c r="K189" s="358"/>
      <c r="L189" s="358"/>
      <c r="M189" s="359" t="str">
        <f t="shared" si="6"/>
        <v xml:space="preserve"> </v>
      </c>
      <c r="N189" s="358"/>
      <c r="O189" s="358"/>
      <c r="P189" s="358"/>
      <c r="Q189" s="358"/>
      <c r="R189" s="358"/>
      <c r="S189" s="358"/>
      <c r="T189" s="359" t="str">
        <f t="shared" si="5"/>
        <v xml:space="preserve"> </v>
      </c>
    </row>
    <row r="190" spans="2:20" ht="31.5" customHeight="1">
      <c r="B190" s="358"/>
      <c r="C190" s="358"/>
      <c r="D190" s="358"/>
      <c r="E190" s="358"/>
      <c r="F190" s="358"/>
      <c r="G190" s="358"/>
      <c r="H190" s="358"/>
      <c r="I190" s="358"/>
      <c r="J190" s="358"/>
      <c r="K190" s="358"/>
      <c r="L190" s="358"/>
      <c r="M190" s="359" t="str">
        <f t="shared" si="6"/>
        <v xml:space="preserve"> </v>
      </c>
      <c r="N190" s="358"/>
      <c r="O190" s="358"/>
      <c r="P190" s="358"/>
      <c r="Q190" s="358"/>
      <c r="R190" s="358"/>
      <c r="S190" s="358"/>
      <c r="T190" s="359" t="str">
        <f t="shared" si="5"/>
        <v xml:space="preserve"> </v>
      </c>
    </row>
    <row r="191" spans="2:20" ht="31.5" customHeight="1">
      <c r="B191" s="358"/>
      <c r="C191" s="358"/>
      <c r="D191" s="358"/>
      <c r="E191" s="358"/>
      <c r="F191" s="358"/>
      <c r="G191" s="358"/>
      <c r="H191" s="358"/>
      <c r="I191" s="358"/>
      <c r="J191" s="358"/>
      <c r="K191" s="358"/>
      <c r="L191" s="358"/>
      <c r="M191" s="359" t="str">
        <f t="shared" si="6"/>
        <v xml:space="preserve"> </v>
      </c>
      <c r="N191" s="358"/>
      <c r="O191" s="358"/>
      <c r="P191" s="358"/>
      <c r="Q191" s="358"/>
      <c r="R191" s="358"/>
      <c r="S191" s="358"/>
      <c r="T191" s="359" t="str">
        <f t="shared" si="5"/>
        <v xml:space="preserve"> </v>
      </c>
    </row>
    <row r="192" spans="2:20" ht="31.5" customHeight="1">
      <c r="B192" s="358"/>
      <c r="C192" s="358"/>
      <c r="D192" s="358"/>
      <c r="E192" s="358"/>
      <c r="F192" s="358"/>
      <c r="G192" s="358"/>
      <c r="H192" s="358"/>
      <c r="I192" s="358"/>
      <c r="J192" s="358"/>
      <c r="K192" s="358"/>
      <c r="L192" s="358"/>
      <c r="M192" s="359" t="str">
        <f t="shared" si="6"/>
        <v xml:space="preserve"> </v>
      </c>
      <c r="N192" s="358"/>
      <c r="O192" s="358"/>
      <c r="P192" s="358"/>
      <c r="Q192" s="358"/>
      <c r="R192" s="358"/>
      <c r="S192" s="358"/>
      <c r="T192" s="359" t="str">
        <f t="shared" si="5"/>
        <v xml:space="preserve"> </v>
      </c>
    </row>
    <row r="193" spans="2:20" ht="31.5" customHeight="1">
      <c r="B193" s="358"/>
      <c r="C193" s="358"/>
      <c r="D193" s="358"/>
      <c r="E193" s="358"/>
      <c r="F193" s="358"/>
      <c r="G193" s="358"/>
      <c r="H193" s="358"/>
      <c r="I193" s="358"/>
      <c r="J193" s="358"/>
      <c r="K193" s="358"/>
      <c r="L193" s="358"/>
      <c r="M193" s="359" t="str">
        <f t="shared" si="6"/>
        <v xml:space="preserve"> </v>
      </c>
      <c r="N193" s="358"/>
      <c r="O193" s="358"/>
      <c r="P193" s="358"/>
      <c r="Q193" s="358"/>
      <c r="R193" s="358"/>
      <c r="S193" s="358"/>
      <c r="T193" s="359" t="str">
        <f t="shared" si="5"/>
        <v xml:space="preserve"> </v>
      </c>
    </row>
    <row r="194" spans="2:20" ht="31.5" customHeight="1">
      <c r="B194" s="358"/>
      <c r="C194" s="358"/>
      <c r="D194" s="358"/>
      <c r="E194" s="358"/>
      <c r="F194" s="358"/>
      <c r="G194" s="358"/>
      <c r="H194" s="358"/>
      <c r="I194" s="358"/>
      <c r="J194" s="358"/>
      <c r="K194" s="358"/>
      <c r="L194" s="358"/>
      <c r="M194" s="359" t="str">
        <f t="shared" si="6"/>
        <v xml:space="preserve"> </v>
      </c>
      <c r="N194" s="358"/>
      <c r="O194" s="358"/>
      <c r="P194" s="358"/>
      <c r="Q194" s="358"/>
      <c r="R194" s="358"/>
      <c r="S194" s="358"/>
      <c r="T194" s="359" t="str">
        <f t="shared" si="5"/>
        <v xml:space="preserve"> </v>
      </c>
    </row>
    <row r="195" spans="2:20" ht="31.5" customHeight="1">
      <c r="B195" s="358"/>
      <c r="C195" s="358"/>
      <c r="D195" s="358"/>
      <c r="E195" s="358"/>
      <c r="F195" s="358"/>
      <c r="G195" s="358"/>
      <c r="H195" s="358"/>
      <c r="I195" s="358"/>
      <c r="J195" s="358"/>
      <c r="K195" s="358"/>
      <c r="L195" s="358"/>
      <c r="M195" s="359" t="str">
        <f t="shared" si="6"/>
        <v xml:space="preserve"> </v>
      </c>
      <c r="N195" s="358"/>
      <c r="O195" s="358"/>
      <c r="P195" s="358"/>
      <c r="Q195" s="358"/>
      <c r="R195" s="358"/>
      <c r="S195" s="358"/>
      <c r="T195" s="359" t="str">
        <f t="shared" si="5"/>
        <v xml:space="preserve"> </v>
      </c>
    </row>
    <row r="196" spans="2:20" ht="31.5" customHeight="1">
      <c r="B196" s="358"/>
      <c r="C196" s="358"/>
      <c r="D196" s="358"/>
      <c r="E196" s="358"/>
      <c r="F196" s="358"/>
      <c r="G196" s="358"/>
      <c r="H196" s="358"/>
      <c r="I196" s="358"/>
      <c r="J196" s="358"/>
      <c r="K196" s="358"/>
      <c r="L196" s="358"/>
      <c r="M196" s="359" t="str">
        <f t="shared" si="6"/>
        <v xml:space="preserve"> </v>
      </c>
      <c r="N196" s="358"/>
      <c r="O196" s="358"/>
      <c r="P196" s="358"/>
      <c r="Q196" s="358"/>
      <c r="R196" s="358"/>
      <c r="S196" s="358"/>
      <c r="T196" s="359" t="str">
        <f t="shared" si="5"/>
        <v xml:space="preserve"> </v>
      </c>
    </row>
    <row r="197" spans="2:20" ht="31.5" customHeight="1">
      <c r="B197" s="358"/>
      <c r="C197" s="358"/>
      <c r="D197" s="358"/>
      <c r="E197" s="358"/>
      <c r="F197" s="358"/>
      <c r="G197" s="358"/>
      <c r="H197" s="358"/>
      <c r="I197" s="358"/>
      <c r="J197" s="358"/>
      <c r="K197" s="358"/>
      <c r="L197" s="358"/>
      <c r="M197" s="359" t="str">
        <f t="shared" si="6"/>
        <v xml:space="preserve"> </v>
      </c>
      <c r="N197" s="358"/>
      <c r="O197" s="358"/>
      <c r="P197" s="358"/>
      <c r="Q197" s="358"/>
      <c r="R197" s="358"/>
      <c r="S197" s="358"/>
      <c r="T197" s="359" t="str">
        <f t="shared" si="5"/>
        <v xml:space="preserve"> </v>
      </c>
    </row>
    <row r="198" spans="2:20" ht="31.5" customHeight="1">
      <c r="B198" s="358"/>
      <c r="C198" s="358"/>
      <c r="D198" s="358"/>
      <c r="E198" s="358"/>
      <c r="F198" s="358"/>
      <c r="G198" s="358"/>
      <c r="H198" s="358"/>
      <c r="I198" s="358"/>
      <c r="J198" s="358"/>
      <c r="K198" s="358"/>
      <c r="L198" s="358"/>
      <c r="M198" s="359" t="str">
        <f t="shared" si="6"/>
        <v xml:space="preserve"> </v>
      </c>
      <c r="N198" s="358"/>
      <c r="O198" s="358"/>
      <c r="P198" s="358"/>
      <c r="Q198" s="358"/>
      <c r="R198" s="358"/>
      <c r="S198" s="358"/>
      <c r="T198" s="359" t="str">
        <f t="shared" si="5"/>
        <v xml:space="preserve"> </v>
      </c>
    </row>
    <row r="199" spans="2:20" ht="31.5" customHeight="1">
      <c r="B199" s="358"/>
      <c r="C199" s="358"/>
      <c r="D199" s="358"/>
      <c r="E199" s="358"/>
      <c r="F199" s="358"/>
      <c r="G199" s="358"/>
      <c r="H199" s="358"/>
      <c r="I199" s="358"/>
      <c r="J199" s="358"/>
      <c r="K199" s="358"/>
      <c r="L199" s="358"/>
      <c r="M199" s="359" t="str">
        <f t="shared" si="6"/>
        <v xml:space="preserve"> </v>
      </c>
      <c r="N199" s="358"/>
      <c r="O199" s="358"/>
      <c r="P199" s="358"/>
      <c r="Q199" s="358"/>
      <c r="R199" s="358"/>
      <c r="S199" s="358"/>
      <c r="T199" s="359" t="str">
        <f t="shared" si="5"/>
        <v xml:space="preserve"> </v>
      </c>
    </row>
    <row r="200" spans="2:20" ht="31.5" customHeight="1">
      <c r="B200" s="358"/>
      <c r="C200" s="358"/>
      <c r="D200" s="358"/>
      <c r="E200" s="358"/>
      <c r="F200" s="358"/>
      <c r="G200" s="358"/>
      <c r="H200" s="358"/>
      <c r="I200" s="358"/>
      <c r="J200" s="358"/>
      <c r="K200" s="358"/>
      <c r="L200" s="358"/>
      <c r="M200" s="359" t="str">
        <f t="shared" si="6"/>
        <v xml:space="preserve"> </v>
      </c>
      <c r="N200" s="358"/>
      <c r="O200" s="358"/>
      <c r="P200" s="358"/>
      <c r="Q200" s="358"/>
      <c r="R200" s="358"/>
      <c r="S200" s="358"/>
      <c r="T200" s="359" t="str">
        <f t="shared" si="5"/>
        <v xml:space="preserve"> </v>
      </c>
    </row>
    <row r="201" spans="2:20" ht="31.5" customHeight="1">
      <c r="B201" s="358"/>
      <c r="C201" s="358"/>
      <c r="D201" s="358"/>
      <c r="E201" s="358"/>
      <c r="F201" s="358"/>
      <c r="G201" s="358"/>
      <c r="H201" s="358"/>
      <c r="I201" s="358"/>
      <c r="J201" s="358"/>
      <c r="K201" s="358"/>
      <c r="L201" s="358"/>
      <c r="M201" s="359" t="str">
        <f t="shared" si="6"/>
        <v xml:space="preserve"> </v>
      </c>
      <c r="N201" s="358"/>
      <c r="O201" s="358"/>
      <c r="P201" s="358"/>
      <c r="Q201" s="358"/>
      <c r="R201" s="358"/>
      <c r="S201" s="358"/>
      <c r="T201" s="359" t="str">
        <f t="shared" si="5"/>
        <v xml:space="preserve"> </v>
      </c>
    </row>
    <row r="202" spans="2:20" ht="14.5"/>
  </sheetData>
  <sheetProtection algorithmName="SHA-512" hashValue="l+2r1R/VjWBySo7GYoP/3faSdw0asVAn018cQGE1uwQqEUiPE0kUUUzJsBe3XuRC7iZgoa1oGJ1LdfGc/G8+Jg==" saltValue="yAmyMUDdZno2yybJc4iYvQ==" spinCount="100000" sheet="1" objects="1" scenarios="1" selectLockedCells="1"/>
  <mergeCells count="18">
    <mergeCell ref="I4:K4"/>
    <mergeCell ref="I5:K5"/>
    <mergeCell ref="I6:K6"/>
    <mergeCell ref="B13:B14"/>
    <mergeCell ref="C13:C14"/>
    <mergeCell ref="D13:D14"/>
    <mergeCell ref="E13:E14"/>
    <mergeCell ref="F13:F14"/>
    <mergeCell ref="G13:G14"/>
    <mergeCell ref="H13:H14"/>
    <mergeCell ref="O13:O14"/>
    <mergeCell ref="P13:T13"/>
    <mergeCell ref="I13:I14"/>
    <mergeCell ref="J13:J14"/>
    <mergeCell ref="K13:K14"/>
    <mergeCell ref="L13:L14"/>
    <mergeCell ref="M13:M14"/>
    <mergeCell ref="N13:N14"/>
  </mergeCells>
  <dataValidations count="1">
    <dataValidation type="list" allowBlank="1" showInputMessage="1" showErrorMessage="1" sqref="I15:I201 L15:L201 F15:F201 Q15:S201" xr:uid="{A9E4DC15-BCCC-49DE-AF4A-9136E6B1EC6D}">
      <formula1>"1,2,3,4,5,6,7,8,9,10"</formula1>
    </dataValidation>
  </dataValidations>
  <pageMargins left="0.7" right="0.7" top="0.75" bottom="0.75" header="0.3" footer="0.3"/>
  <pageSetup scale="25" orientation="portrait" r:id="rId1"/>
  <headerFooter>
    <oddFooter xml:space="preserve">&amp;LRev. A&amp;CCHI-SDE45-0004&amp;RSQM Appendix E -Supplier PPAP  Format </oddFooter>
  </headerFooter>
  <rowBreaks count="2" manualBreakCount="2">
    <brk id="62" min="1" max="30" man="1"/>
    <brk id="63" min="1" max="3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6C06CA8A-0DF0-4F73-9A69-2146CDBA6DA6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B13:H13</xm:sqref>
        </x14:conditionalFormatting>
        <x14:conditionalFormatting xmlns:xm="http://schemas.microsoft.com/office/excel/2006/main">
          <x14:cfRule type="cellIs" priority="3" operator="equal" id="{9D3C7321-8B0B-4753-A87D-142F40AED262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I13:O13</xm:sqref>
        </x14:conditionalFormatting>
        <x14:conditionalFormatting xmlns:xm="http://schemas.microsoft.com/office/excel/2006/main">
          <x14:cfRule type="cellIs" priority="2" operator="equal" id="{FD2C8A86-B5A2-4E6F-A3DA-D72B5001B1CC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P14:T14</xm:sqref>
        </x14:conditionalFormatting>
        <x14:conditionalFormatting xmlns:xm="http://schemas.microsoft.com/office/excel/2006/main">
          <x14:cfRule type="cellIs" priority="1" operator="equal" id="{A9D13CF7-8FD3-4BCE-AAD2-0A04E85548A0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P13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600EB30-9515-4E2B-983C-F169C7182E76}">
          <x14:formula1>
            <xm:f>Criterial!$C$2:$C$12</xm:f>
          </x14:formula1>
          <xm:sqref>D11</xm:sqref>
        </x14:dataValidation>
        <x14:dataValidation type="list" allowBlank="1" showInputMessage="1" showErrorMessage="1" xr:uid="{C2143D27-F175-473B-8676-955E09620E14}">
          <x14:formula1>
            <xm:f>Criterial!$B$2:$B$12</xm:f>
          </x14:formula1>
          <xm:sqref>D10</xm:sqref>
        </x14:dataValidation>
        <x14:dataValidation type="list" allowBlank="1" showInputMessage="1" showErrorMessage="1" xr:uid="{CC4A53E1-BDAB-4816-AC84-3E119047F0FD}">
          <x14:formula1>
            <xm:f>Criterial!$A$2:$A$12</xm:f>
          </x14:formula1>
          <xm:sqref>D9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3672-1556-4C8E-A774-DC6645545899}">
  <sheetPr codeName="Hoja38">
    <pageSetUpPr fitToPage="1"/>
  </sheetPr>
  <dimension ref="A1:AN54"/>
  <sheetViews>
    <sheetView showGridLines="0" zoomScale="70" zoomScaleNormal="70" zoomScaleSheetLayoutView="85" workbookViewId="0">
      <pane ySplit="14" topLeftCell="A15" activePane="bottomLeft" state="frozen"/>
      <selection activeCell="A13" sqref="A13"/>
      <selection pane="bottomLeft" activeCell="F27" sqref="F27:F32"/>
    </sheetView>
  </sheetViews>
  <sheetFormatPr defaultColWidth="0" defaultRowHeight="14.5" zeroHeight="1"/>
  <cols>
    <col min="1" max="1" width="5.26953125" customWidth="1"/>
    <col min="2" max="3" width="20.81640625" style="10" customWidth="1"/>
    <col min="4" max="4" width="20.7265625" style="346" customWidth="1"/>
    <col min="5" max="5" width="20.7265625" style="10" customWidth="1"/>
    <col min="6" max="8" width="19.453125" style="10" customWidth="1"/>
    <col min="9" max="9" width="20.7265625" style="346" customWidth="1"/>
    <col min="10" max="10" width="20.7265625" style="10" customWidth="1"/>
    <col min="11" max="12" width="14.81640625" style="10" customWidth="1"/>
    <col min="13" max="13" width="8.7265625" style="10" customWidth="1"/>
    <col min="14" max="14" width="14.81640625" style="10" customWidth="1"/>
    <col min="15" max="15" width="20.7265625" style="346" customWidth="1"/>
    <col min="16" max="16" width="20.7265625" style="10" customWidth="1"/>
    <col min="17" max="17" width="15.81640625" style="10" customWidth="1"/>
    <col min="18" max="18" width="8.7265625" style="10" customWidth="1"/>
    <col min="19" max="20" width="16.1796875" style="10" customWidth="1"/>
    <col min="21" max="23" width="8.7265625" style="10" customWidth="1"/>
    <col min="24" max="24" width="18.81640625" style="10" customWidth="1"/>
    <col min="25" max="25" width="13.54296875" style="10" customWidth="1"/>
    <col min="26" max="30" width="13.81640625" style="10" customWidth="1"/>
    <col min="31" max="34" width="8.7265625" style="10" customWidth="1"/>
    <col min="35" max="35" width="14.54296875" style="10" customWidth="1"/>
    <col min="36" max="36" width="14.81640625" customWidth="1"/>
    <col min="37" max="40" width="0" hidden="1" customWidth="1"/>
    <col min="41" max="16384" width="9.1796875" hidden="1"/>
  </cols>
  <sheetData>
    <row r="1" spans="1:35" s="331" customFormat="1" ht="28.5" customHeight="1">
      <c r="A1"/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</row>
    <row r="2" spans="1:35" s="331" customFormat="1" ht="45">
      <c r="A2"/>
      <c r="B2" s="30" t="s">
        <v>153</v>
      </c>
    </row>
    <row r="3" spans="1:35" s="331" customFormat="1">
      <c r="A3"/>
      <c r="B3"/>
      <c r="C3" s="48"/>
      <c r="D3" s="332"/>
      <c r="E3" s="48"/>
      <c r="F3" s="48"/>
      <c r="G3" s="48"/>
      <c r="H3" s="48"/>
      <c r="I3" s="333"/>
      <c r="J3" s="48"/>
      <c r="K3" s="48"/>
      <c r="L3" s="48"/>
      <c r="M3" s="48"/>
      <c r="N3" s="48"/>
      <c r="O3" s="333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</row>
    <row r="4" spans="1:35" s="331" customFormat="1">
      <c r="A4"/>
      <c r="B4" s="334"/>
      <c r="C4" s="334"/>
      <c r="D4" s="332"/>
      <c r="E4" s="48"/>
      <c r="F4" s="48"/>
      <c r="G4" s="48"/>
      <c r="H4" s="48"/>
      <c r="I4" s="333"/>
      <c r="J4" s="48"/>
      <c r="K4" s="48"/>
      <c r="L4" s="48"/>
      <c r="M4" s="48"/>
      <c r="N4" s="48"/>
      <c r="O4" s="333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</row>
    <row r="5" spans="1:35" s="331" customFormat="1" ht="15" thickBot="1">
      <c r="A5"/>
      <c r="B5" s="10"/>
      <c r="C5" s="335"/>
      <c r="D5" s="336"/>
      <c r="E5" s="335"/>
      <c r="F5" s="335"/>
      <c r="G5" s="335"/>
      <c r="H5" s="335"/>
      <c r="I5" s="336"/>
      <c r="J5" s="335"/>
      <c r="K5" s="335"/>
      <c r="L5" s="335"/>
      <c r="M5" s="335"/>
      <c r="N5" s="335"/>
      <c r="S5" s="335"/>
      <c r="T5" s="335"/>
      <c r="U5" s="335"/>
      <c r="V5" s="335"/>
      <c r="W5" s="48"/>
      <c r="X5" s="48"/>
      <c r="Y5" s="48"/>
      <c r="Z5" s="335"/>
      <c r="AA5" s="335"/>
      <c r="AB5" s="335"/>
      <c r="AC5" s="335"/>
      <c r="AD5" s="335"/>
      <c r="AE5" s="335"/>
      <c r="AF5" s="335"/>
      <c r="AG5" s="335"/>
      <c r="AH5" s="335"/>
    </row>
    <row r="6" spans="1:35" s="331" customFormat="1" ht="18.5" thickBot="1">
      <c r="A6"/>
      <c r="B6" s="10"/>
      <c r="C6" s="80" t="s">
        <v>186</v>
      </c>
      <c r="D6" s="443">
        <f>Intro!D13</f>
        <v>0</v>
      </c>
      <c r="E6" s="444"/>
      <c r="F6" s="335"/>
      <c r="G6" s="80" t="s">
        <v>187</v>
      </c>
      <c r="H6" s="443"/>
      <c r="I6" s="444"/>
      <c r="J6" s="335"/>
      <c r="K6" s="80" t="s">
        <v>188</v>
      </c>
      <c r="L6" s="436"/>
      <c r="M6" s="464"/>
      <c r="N6" s="464"/>
      <c r="O6" s="346"/>
      <c r="P6" s="80" t="s">
        <v>189</v>
      </c>
      <c r="Q6" s="436"/>
      <c r="R6" s="464"/>
      <c r="S6" s="464"/>
      <c r="T6" s="10"/>
      <c r="U6" s="10"/>
      <c r="V6" s="10"/>
      <c r="W6" s="48"/>
      <c r="X6" s="48"/>
      <c r="Y6" s="48"/>
      <c r="Z6" s="335"/>
      <c r="AA6" s="335"/>
      <c r="AB6" s="335"/>
      <c r="AC6" s="335"/>
      <c r="AD6" s="335"/>
      <c r="AE6" s="335"/>
      <c r="AF6" s="335"/>
      <c r="AG6" s="335"/>
      <c r="AH6" s="335"/>
    </row>
    <row r="7" spans="1:35" s="331" customFormat="1" ht="18.5" thickBot="1">
      <c r="A7"/>
      <c r="B7" s="10"/>
      <c r="C7" s="80" t="s">
        <v>190</v>
      </c>
      <c r="D7" s="457">
        <f>Intro!D15</f>
        <v>0</v>
      </c>
      <c r="E7" s="458"/>
      <c r="F7" s="335"/>
      <c r="G7" s="335"/>
      <c r="H7" s="335"/>
      <c r="I7" s="335"/>
      <c r="J7" s="335"/>
      <c r="K7" s="80" t="s">
        <v>191</v>
      </c>
      <c r="L7" s="436"/>
      <c r="M7" s="464"/>
      <c r="N7" s="464"/>
      <c r="O7" s="346"/>
      <c r="P7" s="80" t="s">
        <v>192</v>
      </c>
      <c r="Q7" s="436"/>
      <c r="R7" s="464"/>
      <c r="S7" s="464"/>
      <c r="T7" s="10"/>
      <c r="U7" s="10"/>
      <c r="V7" s="10"/>
      <c r="W7" s="48"/>
      <c r="X7" s="48"/>
      <c r="Y7" s="48"/>
      <c r="Z7" s="335"/>
      <c r="AA7" s="335"/>
      <c r="AB7" s="335"/>
      <c r="AC7" s="335"/>
      <c r="AD7" s="335"/>
      <c r="AE7" s="335"/>
      <c r="AF7" s="335"/>
      <c r="AG7" s="335"/>
      <c r="AH7" s="335"/>
    </row>
    <row r="8" spans="1:35" s="331" customFormat="1" ht="18.5" thickBot="1">
      <c r="A8"/>
      <c r="B8" s="10"/>
      <c r="C8" s="80" t="s">
        <v>3</v>
      </c>
      <c r="D8" s="457">
        <f>Intro!D7</f>
        <v>0</v>
      </c>
      <c r="E8" s="458"/>
      <c r="F8" s="10"/>
      <c r="G8" s="10"/>
      <c r="H8" s="10"/>
      <c r="I8" s="346"/>
      <c r="J8" s="10"/>
      <c r="K8" s="80" t="s">
        <v>193</v>
      </c>
      <c r="L8" s="465"/>
      <c r="M8" s="464"/>
      <c r="N8" s="464"/>
      <c r="O8" s="346"/>
      <c r="P8" s="80" t="s">
        <v>194</v>
      </c>
      <c r="Q8" s="436"/>
      <c r="R8" s="464"/>
      <c r="S8" s="464"/>
      <c r="T8" s="10"/>
      <c r="U8" s="10"/>
      <c r="V8" s="10"/>
      <c r="W8" s="48"/>
      <c r="X8" s="48"/>
      <c r="Y8" s="48"/>
      <c r="Z8" s="335"/>
      <c r="AA8" s="335"/>
      <c r="AB8" s="335"/>
      <c r="AC8" s="335"/>
      <c r="AD8" s="335"/>
      <c r="AE8" s="335"/>
      <c r="AF8" s="335"/>
      <c r="AG8" s="335"/>
      <c r="AH8" s="335"/>
    </row>
    <row r="9" spans="1:35" s="331" customFormat="1" ht="18.5" thickBot="1">
      <c r="A9"/>
      <c r="B9" s="10"/>
      <c r="C9" s="80" t="s">
        <v>195</v>
      </c>
      <c r="D9" s="457">
        <f>Intro!D24</f>
        <v>0</v>
      </c>
      <c r="E9" s="458"/>
      <c r="F9" s="10"/>
      <c r="G9" s="10"/>
      <c r="H9" s="10"/>
      <c r="I9" s="342"/>
      <c r="J9" s="10"/>
      <c r="K9" s="338"/>
      <c r="L9" s="337"/>
      <c r="M9" s="337"/>
      <c r="N9" s="337"/>
      <c r="S9" s="337"/>
      <c r="T9" s="337"/>
      <c r="U9" s="337"/>
      <c r="V9" s="337"/>
      <c r="W9" s="48"/>
      <c r="X9" s="48"/>
      <c r="Y9" s="48"/>
      <c r="Z9" s="335"/>
      <c r="AA9" s="335"/>
      <c r="AB9" s="335"/>
      <c r="AC9" s="335"/>
      <c r="AD9" s="335"/>
      <c r="AE9" s="335"/>
      <c r="AF9" s="335"/>
      <c r="AG9" s="335"/>
      <c r="AH9" s="335"/>
    </row>
    <row r="10" spans="1:35" s="331" customFormat="1" ht="15" thickBot="1">
      <c r="A10"/>
      <c r="B10" s="10"/>
      <c r="C10" s="337"/>
      <c r="D10" s="339"/>
      <c r="E10" s="338"/>
      <c r="F10" s="343"/>
      <c r="G10" s="338"/>
      <c r="H10" s="338"/>
      <c r="I10" s="339"/>
      <c r="J10" s="338"/>
      <c r="K10" s="338"/>
      <c r="L10" s="343"/>
      <c r="M10" s="335"/>
      <c r="N10" s="335"/>
      <c r="O10" s="336"/>
      <c r="P10" s="335"/>
      <c r="Q10" s="344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</row>
    <row r="11" spans="1:35" s="331" customFormat="1" ht="66.75" customHeight="1" thickBot="1">
      <c r="A11"/>
      <c r="B11" s="10"/>
      <c r="C11" s="350" t="s">
        <v>196</v>
      </c>
      <c r="D11" s="436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  <c r="Q11" s="464"/>
      <c r="R11" s="464"/>
      <c r="S11" s="464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</row>
    <row r="12" spans="1:35" s="331" customFormat="1" ht="15" thickBot="1">
      <c r="A12" s="348"/>
      <c r="B12" s="343"/>
      <c r="C12" s="338"/>
      <c r="D12" s="339"/>
      <c r="E12" s="338"/>
      <c r="F12" s="338"/>
      <c r="G12" s="338"/>
      <c r="H12" s="338"/>
      <c r="I12" s="339"/>
      <c r="J12" s="338"/>
      <c r="K12" s="338"/>
      <c r="L12" s="341"/>
      <c r="M12" s="341"/>
      <c r="N12" s="341"/>
      <c r="O12" s="340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</row>
    <row r="13" spans="1:35" s="331" customFormat="1" ht="15" thickBot="1">
      <c r="A13" s="76"/>
      <c r="B13" s="460" t="s">
        <v>197</v>
      </c>
      <c r="C13" s="461"/>
      <c r="D13" s="461"/>
      <c r="E13" s="461"/>
      <c r="F13" s="452" t="s">
        <v>198</v>
      </c>
      <c r="G13" s="453"/>
      <c r="H13" s="453"/>
      <c r="I13" s="453"/>
      <c r="J13" s="453"/>
      <c r="K13" s="462"/>
      <c r="L13" s="452" t="s">
        <v>199</v>
      </c>
      <c r="M13" s="453"/>
      <c r="N13" s="453"/>
      <c r="O13" s="453"/>
      <c r="P13" s="462"/>
      <c r="Q13" s="452" t="s">
        <v>200</v>
      </c>
      <c r="R13" s="453"/>
      <c r="S13" s="453"/>
      <c r="T13" s="453"/>
      <c r="U13" s="453"/>
      <c r="V13" s="453"/>
      <c r="W13" s="462"/>
      <c r="X13" s="452" t="s">
        <v>201</v>
      </c>
      <c r="Y13" s="453"/>
      <c r="Z13" s="453"/>
      <c r="AA13" s="453"/>
      <c r="AB13" s="453"/>
      <c r="AC13" s="453"/>
      <c r="AD13" s="453"/>
      <c r="AE13" s="453"/>
      <c r="AF13" s="453"/>
      <c r="AG13" s="453"/>
      <c r="AH13" s="454"/>
    </row>
    <row r="14" spans="1:35" s="48" customFormat="1" ht="75.75" customHeight="1" thickBot="1">
      <c r="B14" s="376" t="s">
        <v>202</v>
      </c>
      <c r="C14" s="377" t="s">
        <v>203</v>
      </c>
      <c r="D14" s="455" t="s">
        <v>204</v>
      </c>
      <c r="E14" s="456"/>
      <c r="F14" s="376" t="s">
        <v>205</v>
      </c>
      <c r="G14" s="377" t="s">
        <v>206</v>
      </c>
      <c r="H14" s="377" t="s">
        <v>207</v>
      </c>
      <c r="I14" s="466" t="s">
        <v>208</v>
      </c>
      <c r="J14" s="466"/>
      <c r="K14" s="378" t="s">
        <v>209</v>
      </c>
      <c r="L14" s="376" t="s">
        <v>210</v>
      </c>
      <c r="M14" s="379" t="s">
        <v>211</v>
      </c>
      <c r="N14" s="377" t="s">
        <v>212</v>
      </c>
      <c r="O14" s="466" t="s">
        <v>213</v>
      </c>
      <c r="P14" s="455"/>
      <c r="Q14" s="376" t="s">
        <v>214</v>
      </c>
      <c r="R14" s="379" t="s">
        <v>138</v>
      </c>
      <c r="S14" s="377" t="s">
        <v>215</v>
      </c>
      <c r="T14" s="377" t="s">
        <v>216</v>
      </c>
      <c r="U14" s="379" t="s">
        <v>217</v>
      </c>
      <c r="V14" s="379" t="s">
        <v>218</v>
      </c>
      <c r="W14" s="380" t="s">
        <v>219</v>
      </c>
      <c r="X14" s="376" t="s">
        <v>220</v>
      </c>
      <c r="Y14" s="377" t="s">
        <v>221</v>
      </c>
      <c r="Z14" s="377" t="s">
        <v>145</v>
      </c>
      <c r="AA14" s="377" t="s">
        <v>222</v>
      </c>
      <c r="AB14" s="377" t="s">
        <v>147</v>
      </c>
      <c r="AC14" s="377" t="s">
        <v>223</v>
      </c>
      <c r="AD14" s="377" t="s">
        <v>224</v>
      </c>
      <c r="AE14" s="379" t="s">
        <v>225</v>
      </c>
      <c r="AF14" s="379" t="s">
        <v>151</v>
      </c>
      <c r="AG14" s="379" t="s">
        <v>226</v>
      </c>
      <c r="AH14" s="380" t="s">
        <v>218</v>
      </c>
      <c r="AI14" s="381" t="s">
        <v>87</v>
      </c>
    </row>
    <row r="15" spans="1:35" s="345" customFormat="1" ht="28" customHeight="1">
      <c r="B15" s="459"/>
      <c r="C15" s="451"/>
      <c r="D15" s="369" t="s">
        <v>227</v>
      </c>
      <c r="E15" s="370"/>
      <c r="F15" s="459"/>
      <c r="G15" s="451"/>
      <c r="H15" s="451"/>
      <c r="I15" s="369" t="s">
        <v>227</v>
      </c>
      <c r="J15" s="371"/>
      <c r="K15" s="372"/>
      <c r="L15" s="459"/>
      <c r="M15" s="451"/>
      <c r="N15" s="451"/>
      <c r="O15" s="369" t="s">
        <v>227</v>
      </c>
      <c r="P15" s="370"/>
      <c r="Q15" s="373"/>
      <c r="R15" s="451"/>
      <c r="S15" s="374"/>
      <c r="T15" s="451"/>
      <c r="U15" s="451"/>
      <c r="V15" s="451"/>
      <c r="W15" s="463"/>
      <c r="X15" s="373"/>
      <c r="Y15" s="374"/>
      <c r="Z15" s="374"/>
      <c r="AA15" s="374"/>
      <c r="AB15" s="374"/>
      <c r="AC15" s="374"/>
      <c r="AD15" s="374"/>
      <c r="AE15" s="374"/>
      <c r="AF15" s="374"/>
      <c r="AG15" s="374"/>
      <c r="AH15" s="372"/>
      <c r="AI15" s="375"/>
    </row>
    <row r="16" spans="1:35" s="345" customFormat="1" ht="28" customHeight="1">
      <c r="B16" s="447"/>
      <c r="C16" s="445"/>
      <c r="D16" s="250" t="s">
        <v>228</v>
      </c>
      <c r="E16" s="360"/>
      <c r="F16" s="447"/>
      <c r="G16" s="445"/>
      <c r="H16" s="445"/>
      <c r="I16" s="250" t="s">
        <v>228</v>
      </c>
      <c r="J16" s="351"/>
      <c r="K16" s="362"/>
      <c r="L16" s="447"/>
      <c r="M16" s="445"/>
      <c r="N16" s="445"/>
      <c r="O16" s="250" t="s">
        <v>228</v>
      </c>
      <c r="P16" s="360"/>
      <c r="Q16" s="364"/>
      <c r="R16" s="445"/>
      <c r="S16" s="358"/>
      <c r="T16" s="445"/>
      <c r="U16" s="445"/>
      <c r="V16" s="445"/>
      <c r="W16" s="446"/>
      <c r="X16" s="364"/>
      <c r="Y16" s="358"/>
      <c r="Z16" s="358"/>
      <c r="AA16" s="358"/>
      <c r="AB16" s="358"/>
      <c r="AC16" s="358"/>
      <c r="AD16" s="358"/>
      <c r="AE16" s="358"/>
      <c r="AF16" s="358"/>
      <c r="AG16" s="358"/>
      <c r="AH16" s="362"/>
      <c r="AI16" s="367"/>
    </row>
    <row r="17" spans="2:35" s="345" customFormat="1" ht="28" customHeight="1">
      <c r="B17" s="447"/>
      <c r="C17" s="445"/>
      <c r="D17" s="250" t="s">
        <v>229</v>
      </c>
      <c r="E17" s="360"/>
      <c r="F17" s="447"/>
      <c r="G17" s="445"/>
      <c r="H17" s="445"/>
      <c r="I17" s="250" t="s">
        <v>229</v>
      </c>
      <c r="J17" s="351"/>
      <c r="K17" s="362"/>
      <c r="L17" s="447"/>
      <c r="M17" s="445"/>
      <c r="N17" s="445"/>
      <c r="O17" s="250" t="s">
        <v>229</v>
      </c>
      <c r="P17" s="360"/>
      <c r="Q17" s="364"/>
      <c r="R17" s="445"/>
      <c r="S17" s="358"/>
      <c r="T17" s="445"/>
      <c r="U17" s="445"/>
      <c r="V17" s="445"/>
      <c r="W17" s="446"/>
      <c r="X17" s="364"/>
      <c r="Y17" s="358"/>
      <c r="Z17" s="358"/>
      <c r="AA17" s="358"/>
      <c r="AB17" s="358"/>
      <c r="AC17" s="358"/>
      <c r="AD17" s="358"/>
      <c r="AE17" s="358"/>
      <c r="AF17" s="358"/>
      <c r="AG17" s="358"/>
      <c r="AH17" s="362"/>
      <c r="AI17" s="367"/>
    </row>
    <row r="18" spans="2:35" s="345" customFormat="1" ht="28" customHeight="1">
      <c r="B18" s="447"/>
      <c r="C18" s="445"/>
      <c r="D18" s="250" t="s">
        <v>230</v>
      </c>
      <c r="E18" s="360"/>
      <c r="F18" s="447"/>
      <c r="G18" s="445"/>
      <c r="H18" s="445"/>
      <c r="I18" s="250" t="s">
        <v>230</v>
      </c>
      <c r="J18" s="351"/>
      <c r="K18" s="362"/>
      <c r="L18" s="447"/>
      <c r="M18" s="445"/>
      <c r="N18" s="445"/>
      <c r="O18" s="250" t="s">
        <v>230</v>
      </c>
      <c r="P18" s="360"/>
      <c r="Q18" s="364"/>
      <c r="R18" s="445"/>
      <c r="S18" s="358"/>
      <c r="T18" s="445"/>
      <c r="U18" s="445"/>
      <c r="V18" s="445"/>
      <c r="W18" s="446"/>
      <c r="X18" s="364"/>
      <c r="Y18" s="358"/>
      <c r="Z18" s="358"/>
      <c r="AA18" s="358"/>
      <c r="AB18" s="358"/>
      <c r="AC18" s="358"/>
      <c r="AD18" s="358"/>
      <c r="AE18" s="358"/>
      <c r="AF18" s="358"/>
      <c r="AG18" s="358"/>
      <c r="AH18" s="362"/>
      <c r="AI18" s="367"/>
    </row>
    <row r="19" spans="2:35" s="345" customFormat="1" ht="28" customHeight="1">
      <c r="B19" s="447"/>
      <c r="C19" s="445"/>
      <c r="D19" s="250" t="s">
        <v>231</v>
      </c>
      <c r="E19" s="360"/>
      <c r="F19" s="447"/>
      <c r="G19" s="445"/>
      <c r="H19" s="445"/>
      <c r="I19" s="250" t="s">
        <v>231</v>
      </c>
      <c r="J19" s="351"/>
      <c r="K19" s="362"/>
      <c r="L19" s="447"/>
      <c r="M19" s="445"/>
      <c r="N19" s="445"/>
      <c r="O19" s="250" t="s">
        <v>231</v>
      </c>
      <c r="P19" s="360"/>
      <c r="Q19" s="364"/>
      <c r="R19" s="445"/>
      <c r="S19" s="358"/>
      <c r="T19" s="445"/>
      <c r="U19" s="445"/>
      <c r="V19" s="445"/>
      <c r="W19" s="446"/>
      <c r="X19" s="364"/>
      <c r="Y19" s="358"/>
      <c r="Z19" s="358"/>
      <c r="AA19" s="358"/>
      <c r="AB19" s="358"/>
      <c r="AC19" s="358"/>
      <c r="AD19" s="358"/>
      <c r="AE19" s="358"/>
      <c r="AF19" s="358"/>
      <c r="AG19" s="358"/>
      <c r="AH19" s="362"/>
      <c r="AI19" s="367"/>
    </row>
    <row r="20" spans="2:35" s="345" customFormat="1" ht="28" customHeight="1">
      <c r="B20" s="447"/>
      <c r="C20" s="445"/>
      <c r="D20" s="250" t="s">
        <v>232</v>
      </c>
      <c r="E20" s="360"/>
      <c r="F20" s="447"/>
      <c r="G20" s="445"/>
      <c r="H20" s="445"/>
      <c r="I20" s="250" t="s">
        <v>232</v>
      </c>
      <c r="J20" s="351"/>
      <c r="K20" s="362"/>
      <c r="L20" s="447"/>
      <c r="M20" s="445"/>
      <c r="N20" s="445"/>
      <c r="O20" s="250" t="s">
        <v>232</v>
      </c>
      <c r="P20" s="360"/>
      <c r="Q20" s="364"/>
      <c r="R20" s="445"/>
      <c r="S20" s="358"/>
      <c r="T20" s="445"/>
      <c r="U20" s="445"/>
      <c r="V20" s="445"/>
      <c r="W20" s="446"/>
      <c r="X20" s="364"/>
      <c r="Y20" s="358"/>
      <c r="Z20" s="358"/>
      <c r="AA20" s="358"/>
      <c r="AB20" s="358"/>
      <c r="AC20" s="358"/>
      <c r="AD20" s="358"/>
      <c r="AE20" s="358"/>
      <c r="AF20" s="358"/>
      <c r="AG20" s="358"/>
      <c r="AH20" s="362"/>
      <c r="AI20" s="367"/>
    </row>
    <row r="21" spans="2:35" ht="28" customHeight="1">
      <c r="B21" s="447"/>
      <c r="C21" s="445"/>
      <c r="D21" s="250" t="s">
        <v>227</v>
      </c>
      <c r="E21" s="360"/>
      <c r="F21" s="447"/>
      <c r="G21" s="445"/>
      <c r="H21" s="445"/>
      <c r="I21" s="250" t="s">
        <v>227</v>
      </c>
      <c r="J21" s="351"/>
      <c r="K21" s="362"/>
      <c r="L21" s="447"/>
      <c r="M21" s="445"/>
      <c r="N21" s="445"/>
      <c r="O21" s="250" t="s">
        <v>227</v>
      </c>
      <c r="P21" s="360"/>
      <c r="Q21" s="364"/>
      <c r="R21" s="445"/>
      <c r="S21" s="358"/>
      <c r="T21" s="445"/>
      <c r="U21" s="445"/>
      <c r="V21" s="445"/>
      <c r="W21" s="446"/>
      <c r="X21" s="364"/>
      <c r="Y21" s="358"/>
      <c r="Z21" s="358"/>
      <c r="AA21" s="358"/>
      <c r="AB21" s="358"/>
      <c r="AC21" s="358"/>
      <c r="AD21" s="358"/>
      <c r="AE21" s="358"/>
      <c r="AF21" s="358"/>
      <c r="AG21" s="358"/>
      <c r="AH21" s="362"/>
      <c r="AI21" s="367"/>
    </row>
    <row r="22" spans="2:35" ht="28" customHeight="1">
      <c r="B22" s="447"/>
      <c r="C22" s="445"/>
      <c r="D22" s="250" t="s">
        <v>228</v>
      </c>
      <c r="E22" s="360"/>
      <c r="F22" s="447"/>
      <c r="G22" s="445"/>
      <c r="H22" s="445"/>
      <c r="I22" s="250" t="s">
        <v>228</v>
      </c>
      <c r="J22" s="351"/>
      <c r="K22" s="362"/>
      <c r="L22" s="447"/>
      <c r="M22" s="445"/>
      <c r="N22" s="445"/>
      <c r="O22" s="250" t="s">
        <v>228</v>
      </c>
      <c r="P22" s="360"/>
      <c r="Q22" s="364"/>
      <c r="R22" s="445"/>
      <c r="S22" s="358"/>
      <c r="T22" s="445"/>
      <c r="U22" s="445"/>
      <c r="V22" s="445"/>
      <c r="W22" s="446"/>
      <c r="X22" s="364"/>
      <c r="Y22" s="358"/>
      <c r="Z22" s="358"/>
      <c r="AA22" s="358"/>
      <c r="AB22" s="358"/>
      <c r="AC22" s="358"/>
      <c r="AD22" s="358"/>
      <c r="AE22" s="358"/>
      <c r="AF22" s="358"/>
      <c r="AG22" s="358"/>
      <c r="AH22" s="362"/>
      <c r="AI22" s="367"/>
    </row>
    <row r="23" spans="2:35" ht="28" customHeight="1">
      <c r="B23" s="447"/>
      <c r="C23" s="445"/>
      <c r="D23" s="250" t="s">
        <v>229</v>
      </c>
      <c r="E23" s="360"/>
      <c r="F23" s="447"/>
      <c r="G23" s="445"/>
      <c r="H23" s="445"/>
      <c r="I23" s="250" t="s">
        <v>229</v>
      </c>
      <c r="J23" s="351"/>
      <c r="K23" s="362"/>
      <c r="L23" s="447"/>
      <c r="M23" s="445"/>
      <c r="N23" s="445"/>
      <c r="O23" s="250" t="s">
        <v>229</v>
      </c>
      <c r="P23" s="360"/>
      <c r="Q23" s="364"/>
      <c r="R23" s="445"/>
      <c r="S23" s="358"/>
      <c r="T23" s="445"/>
      <c r="U23" s="445"/>
      <c r="V23" s="445"/>
      <c r="W23" s="446"/>
      <c r="X23" s="364"/>
      <c r="Y23" s="358"/>
      <c r="Z23" s="358"/>
      <c r="AA23" s="358"/>
      <c r="AB23" s="358"/>
      <c r="AC23" s="358"/>
      <c r="AD23" s="358"/>
      <c r="AE23" s="358"/>
      <c r="AF23" s="358"/>
      <c r="AG23" s="358"/>
      <c r="AH23" s="362"/>
      <c r="AI23" s="367"/>
    </row>
    <row r="24" spans="2:35" ht="28" customHeight="1">
      <c r="B24" s="447"/>
      <c r="C24" s="445"/>
      <c r="D24" s="250" t="s">
        <v>230</v>
      </c>
      <c r="E24" s="360"/>
      <c r="F24" s="447"/>
      <c r="G24" s="445"/>
      <c r="H24" s="445"/>
      <c r="I24" s="250" t="s">
        <v>230</v>
      </c>
      <c r="J24" s="351"/>
      <c r="K24" s="362"/>
      <c r="L24" s="447"/>
      <c r="M24" s="445"/>
      <c r="N24" s="445"/>
      <c r="O24" s="250" t="s">
        <v>230</v>
      </c>
      <c r="P24" s="360"/>
      <c r="Q24" s="364"/>
      <c r="R24" s="445"/>
      <c r="S24" s="358"/>
      <c r="T24" s="445"/>
      <c r="U24" s="445"/>
      <c r="V24" s="445"/>
      <c r="W24" s="446"/>
      <c r="X24" s="364"/>
      <c r="Y24" s="358"/>
      <c r="Z24" s="358"/>
      <c r="AA24" s="358"/>
      <c r="AB24" s="358"/>
      <c r="AC24" s="358"/>
      <c r="AD24" s="358"/>
      <c r="AE24" s="358"/>
      <c r="AF24" s="358"/>
      <c r="AG24" s="358"/>
      <c r="AH24" s="362"/>
      <c r="AI24" s="367"/>
    </row>
    <row r="25" spans="2:35" ht="28" customHeight="1">
      <c r="B25" s="447"/>
      <c r="C25" s="445"/>
      <c r="D25" s="250" t="s">
        <v>231</v>
      </c>
      <c r="E25" s="360"/>
      <c r="F25" s="447"/>
      <c r="G25" s="445"/>
      <c r="H25" s="445"/>
      <c r="I25" s="250" t="s">
        <v>231</v>
      </c>
      <c r="J25" s="351"/>
      <c r="K25" s="362"/>
      <c r="L25" s="447"/>
      <c r="M25" s="445"/>
      <c r="N25" s="445"/>
      <c r="O25" s="250" t="s">
        <v>231</v>
      </c>
      <c r="P25" s="360"/>
      <c r="Q25" s="364"/>
      <c r="R25" s="445"/>
      <c r="S25" s="358"/>
      <c r="T25" s="445"/>
      <c r="U25" s="445"/>
      <c r="V25" s="445"/>
      <c r="W25" s="446"/>
      <c r="X25" s="364"/>
      <c r="Y25" s="358"/>
      <c r="Z25" s="358"/>
      <c r="AA25" s="358"/>
      <c r="AB25" s="358"/>
      <c r="AC25" s="358"/>
      <c r="AD25" s="358"/>
      <c r="AE25" s="358"/>
      <c r="AF25" s="358"/>
      <c r="AG25" s="358"/>
      <c r="AH25" s="362"/>
      <c r="AI25" s="367"/>
    </row>
    <row r="26" spans="2:35" ht="28" customHeight="1">
      <c r="B26" s="447"/>
      <c r="C26" s="445"/>
      <c r="D26" s="250" t="s">
        <v>232</v>
      </c>
      <c r="E26" s="360"/>
      <c r="F26" s="447"/>
      <c r="G26" s="445"/>
      <c r="H26" s="445"/>
      <c r="I26" s="250" t="s">
        <v>232</v>
      </c>
      <c r="J26" s="351"/>
      <c r="K26" s="362"/>
      <c r="L26" s="447"/>
      <c r="M26" s="445"/>
      <c r="N26" s="445"/>
      <c r="O26" s="250" t="s">
        <v>232</v>
      </c>
      <c r="P26" s="360"/>
      <c r="Q26" s="364"/>
      <c r="R26" s="445"/>
      <c r="S26" s="358"/>
      <c r="T26" s="445"/>
      <c r="U26" s="445"/>
      <c r="V26" s="445"/>
      <c r="W26" s="446"/>
      <c r="X26" s="364"/>
      <c r="Y26" s="358"/>
      <c r="Z26" s="358"/>
      <c r="AA26" s="358"/>
      <c r="AB26" s="358"/>
      <c r="AC26" s="358"/>
      <c r="AD26" s="358"/>
      <c r="AE26" s="358"/>
      <c r="AF26" s="358"/>
      <c r="AG26" s="358"/>
      <c r="AH26" s="362"/>
      <c r="AI26" s="367"/>
    </row>
    <row r="27" spans="2:35" ht="28" customHeight="1">
      <c r="B27" s="447"/>
      <c r="C27" s="445"/>
      <c r="D27" s="250" t="s">
        <v>227</v>
      </c>
      <c r="E27" s="360"/>
      <c r="F27" s="447"/>
      <c r="G27" s="445"/>
      <c r="H27" s="445"/>
      <c r="I27" s="250" t="s">
        <v>227</v>
      </c>
      <c r="J27" s="351"/>
      <c r="K27" s="362"/>
      <c r="L27" s="447"/>
      <c r="M27" s="445"/>
      <c r="N27" s="445"/>
      <c r="O27" s="250" t="s">
        <v>227</v>
      </c>
      <c r="P27" s="360"/>
      <c r="Q27" s="364"/>
      <c r="R27" s="445"/>
      <c r="S27" s="358"/>
      <c r="T27" s="445"/>
      <c r="U27" s="445"/>
      <c r="V27" s="445"/>
      <c r="W27" s="446"/>
      <c r="X27" s="364"/>
      <c r="Y27" s="358"/>
      <c r="Z27" s="358"/>
      <c r="AA27" s="358"/>
      <c r="AB27" s="358"/>
      <c r="AC27" s="358"/>
      <c r="AD27" s="358"/>
      <c r="AE27" s="358"/>
      <c r="AF27" s="358"/>
      <c r="AG27" s="358"/>
      <c r="AH27" s="362"/>
      <c r="AI27" s="367"/>
    </row>
    <row r="28" spans="2:35" ht="28" customHeight="1">
      <c r="B28" s="447"/>
      <c r="C28" s="445"/>
      <c r="D28" s="250" t="s">
        <v>228</v>
      </c>
      <c r="E28" s="360"/>
      <c r="F28" s="447"/>
      <c r="G28" s="445"/>
      <c r="H28" s="445"/>
      <c r="I28" s="250" t="s">
        <v>228</v>
      </c>
      <c r="J28" s="351"/>
      <c r="K28" s="362"/>
      <c r="L28" s="447"/>
      <c r="M28" s="445"/>
      <c r="N28" s="445"/>
      <c r="O28" s="250" t="s">
        <v>228</v>
      </c>
      <c r="P28" s="360"/>
      <c r="Q28" s="364"/>
      <c r="R28" s="445"/>
      <c r="S28" s="358"/>
      <c r="T28" s="445"/>
      <c r="U28" s="445"/>
      <c r="V28" s="445"/>
      <c r="W28" s="446"/>
      <c r="X28" s="364"/>
      <c r="Y28" s="358"/>
      <c r="Z28" s="358"/>
      <c r="AA28" s="358"/>
      <c r="AB28" s="358"/>
      <c r="AC28" s="358"/>
      <c r="AD28" s="358"/>
      <c r="AE28" s="358"/>
      <c r="AF28" s="358"/>
      <c r="AG28" s="358"/>
      <c r="AH28" s="362"/>
      <c r="AI28" s="367"/>
    </row>
    <row r="29" spans="2:35" ht="28" customHeight="1">
      <c r="B29" s="447"/>
      <c r="C29" s="445"/>
      <c r="D29" s="250" t="s">
        <v>229</v>
      </c>
      <c r="E29" s="360"/>
      <c r="F29" s="447"/>
      <c r="G29" s="445"/>
      <c r="H29" s="445"/>
      <c r="I29" s="250" t="s">
        <v>229</v>
      </c>
      <c r="J29" s="351"/>
      <c r="K29" s="362"/>
      <c r="L29" s="447"/>
      <c r="M29" s="445"/>
      <c r="N29" s="445"/>
      <c r="O29" s="250" t="s">
        <v>229</v>
      </c>
      <c r="P29" s="360"/>
      <c r="Q29" s="364"/>
      <c r="R29" s="445"/>
      <c r="S29" s="358"/>
      <c r="T29" s="445"/>
      <c r="U29" s="445"/>
      <c r="V29" s="445"/>
      <c r="W29" s="446"/>
      <c r="X29" s="364"/>
      <c r="Y29" s="358"/>
      <c r="Z29" s="358"/>
      <c r="AA29" s="358"/>
      <c r="AB29" s="358"/>
      <c r="AC29" s="358"/>
      <c r="AD29" s="358"/>
      <c r="AE29" s="358"/>
      <c r="AF29" s="358"/>
      <c r="AG29" s="358"/>
      <c r="AH29" s="362"/>
      <c r="AI29" s="367"/>
    </row>
    <row r="30" spans="2:35" ht="28" customHeight="1">
      <c r="B30" s="447"/>
      <c r="C30" s="445"/>
      <c r="D30" s="250" t="s">
        <v>230</v>
      </c>
      <c r="E30" s="360"/>
      <c r="F30" s="447"/>
      <c r="G30" s="445"/>
      <c r="H30" s="445"/>
      <c r="I30" s="250" t="s">
        <v>230</v>
      </c>
      <c r="J30" s="351"/>
      <c r="K30" s="362"/>
      <c r="L30" s="447"/>
      <c r="M30" s="445"/>
      <c r="N30" s="445"/>
      <c r="O30" s="250" t="s">
        <v>230</v>
      </c>
      <c r="P30" s="360"/>
      <c r="Q30" s="364"/>
      <c r="R30" s="445"/>
      <c r="S30" s="358"/>
      <c r="T30" s="445"/>
      <c r="U30" s="445"/>
      <c r="V30" s="445"/>
      <c r="W30" s="446"/>
      <c r="X30" s="364"/>
      <c r="Y30" s="358"/>
      <c r="Z30" s="358"/>
      <c r="AA30" s="358"/>
      <c r="AB30" s="358"/>
      <c r="AC30" s="358"/>
      <c r="AD30" s="358"/>
      <c r="AE30" s="358"/>
      <c r="AF30" s="358"/>
      <c r="AG30" s="358"/>
      <c r="AH30" s="362"/>
      <c r="AI30" s="367"/>
    </row>
    <row r="31" spans="2:35" ht="28" customHeight="1">
      <c r="B31" s="447"/>
      <c r="C31" s="445"/>
      <c r="D31" s="250" t="s">
        <v>231</v>
      </c>
      <c r="E31" s="360"/>
      <c r="F31" s="447"/>
      <c r="G31" s="445"/>
      <c r="H31" s="445"/>
      <c r="I31" s="250" t="s">
        <v>231</v>
      </c>
      <c r="J31" s="351"/>
      <c r="K31" s="362"/>
      <c r="L31" s="447"/>
      <c r="M31" s="445"/>
      <c r="N31" s="445"/>
      <c r="O31" s="250" t="s">
        <v>231</v>
      </c>
      <c r="P31" s="360"/>
      <c r="Q31" s="364"/>
      <c r="R31" s="445"/>
      <c r="S31" s="358"/>
      <c r="T31" s="445"/>
      <c r="U31" s="445"/>
      <c r="V31" s="445"/>
      <c r="W31" s="446"/>
      <c r="X31" s="364"/>
      <c r="Y31" s="358"/>
      <c r="Z31" s="358"/>
      <c r="AA31" s="358"/>
      <c r="AB31" s="358"/>
      <c r="AC31" s="358"/>
      <c r="AD31" s="358"/>
      <c r="AE31" s="358"/>
      <c r="AF31" s="358"/>
      <c r="AG31" s="358"/>
      <c r="AH31" s="362"/>
      <c r="AI31" s="367"/>
    </row>
    <row r="32" spans="2:35" ht="28" customHeight="1">
      <c r="B32" s="447"/>
      <c r="C32" s="445"/>
      <c r="D32" s="250" t="s">
        <v>232</v>
      </c>
      <c r="E32" s="360"/>
      <c r="F32" s="447"/>
      <c r="G32" s="445"/>
      <c r="H32" s="445"/>
      <c r="I32" s="250" t="s">
        <v>232</v>
      </c>
      <c r="J32" s="351"/>
      <c r="K32" s="362"/>
      <c r="L32" s="447"/>
      <c r="M32" s="445"/>
      <c r="N32" s="445"/>
      <c r="O32" s="250" t="s">
        <v>232</v>
      </c>
      <c r="P32" s="360"/>
      <c r="Q32" s="364"/>
      <c r="R32" s="445"/>
      <c r="S32" s="358"/>
      <c r="T32" s="445"/>
      <c r="U32" s="445"/>
      <c r="V32" s="445"/>
      <c r="W32" s="446"/>
      <c r="X32" s="364"/>
      <c r="Y32" s="358"/>
      <c r="Z32" s="358"/>
      <c r="AA32" s="358"/>
      <c r="AB32" s="358"/>
      <c r="AC32" s="358"/>
      <c r="AD32" s="358"/>
      <c r="AE32" s="358"/>
      <c r="AF32" s="358"/>
      <c r="AG32" s="358"/>
      <c r="AH32" s="362"/>
      <c r="AI32" s="367"/>
    </row>
    <row r="33" spans="2:35" ht="28" customHeight="1">
      <c r="B33" s="447"/>
      <c r="C33" s="445"/>
      <c r="D33" s="250" t="s">
        <v>227</v>
      </c>
      <c r="E33" s="360"/>
      <c r="F33" s="447"/>
      <c r="G33" s="445"/>
      <c r="H33" s="445"/>
      <c r="I33" s="250" t="s">
        <v>227</v>
      </c>
      <c r="J33" s="351"/>
      <c r="K33" s="362"/>
      <c r="L33" s="447"/>
      <c r="M33" s="445"/>
      <c r="N33" s="445"/>
      <c r="O33" s="250" t="s">
        <v>227</v>
      </c>
      <c r="P33" s="360"/>
      <c r="Q33" s="364"/>
      <c r="R33" s="445"/>
      <c r="S33" s="358"/>
      <c r="T33" s="445"/>
      <c r="U33" s="445"/>
      <c r="V33" s="445"/>
      <c r="W33" s="446"/>
      <c r="X33" s="364"/>
      <c r="Y33" s="358"/>
      <c r="Z33" s="358"/>
      <c r="AA33" s="358"/>
      <c r="AB33" s="358"/>
      <c r="AC33" s="358"/>
      <c r="AD33" s="358"/>
      <c r="AE33" s="358"/>
      <c r="AF33" s="358"/>
      <c r="AG33" s="358"/>
      <c r="AH33" s="362"/>
      <c r="AI33" s="367"/>
    </row>
    <row r="34" spans="2:35" ht="28" customHeight="1">
      <c r="B34" s="447"/>
      <c r="C34" s="445"/>
      <c r="D34" s="250" t="s">
        <v>228</v>
      </c>
      <c r="E34" s="360"/>
      <c r="F34" s="447"/>
      <c r="G34" s="445"/>
      <c r="H34" s="445"/>
      <c r="I34" s="250" t="s">
        <v>228</v>
      </c>
      <c r="J34" s="351"/>
      <c r="K34" s="362"/>
      <c r="L34" s="447"/>
      <c r="M34" s="445"/>
      <c r="N34" s="445"/>
      <c r="O34" s="250" t="s">
        <v>228</v>
      </c>
      <c r="P34" s="360"/>
      <c r="Q34" s="364"/>
      <c r="R34" s="445"/>
      <c r="S34" s="358"/>
      <c r="T34" s="445"/>
      <c r="U34" s="445"/>
      <c r="V34" s="445"/>
      <c r="W34" s="446"/>
      <c r="X34" s="364"/>
      <c r="Y34" s="358"/>
      <c r="Z34" s="358"/>
      <c r="AA34" s="358"/>
      <c r="AB34" s="358"/>
      <c r="AC34" s="358"/>
      <c r="AD34" s="358"/>
      <c r="AE34" s="358"/>
      <c r="AF34" s="358"/>
      <c r="AG34" s="358"/>
      <c r="AH34" s="362"/>
      <c r="AI34" s="367"/>
    </row>
    <row r="35" spans="2:35" ht="28" customHeight="1">
      <c r="B35" s="447"/>
      <c r="C35" s="445"/>
      <c r="D35" s="250" t="s">
        <v>229</v>
      </c>
      <c r="E35" s="360"/>
      <c r="F35" s="447"/>
      <c r="G35" s="445"/>
      <c r="H35" s="445"/>
      <c r="I35" s="250" t="s">
        <v>229</v>
      </c>
      <c r="J35" s="351"/>
      <c r="K35" s="362"/>
      <c r="L35" s="447"/>
      <c r="M35" s="445"/>
      <c r="N35" s="445"/>
      <c r="O35" s="250" t="s">
        <v>229</v>
      </c>
      <c r="P35" s="360"/>
      <c r="Q35" s="364"/>
      <c r="R35" s="445"/>
      <c r="S35" s="358"/>
      <c r="T35" s="445"/>
      <c r="U35" s="445"/>
      <c r="V35" s="445"/>
      <c r="W35" s="446"/>
      <c r="X35" s="364"/>
      <c r="Y35" s="358"/>
      <c r="Z35" s="358"/>
      <c r="AA35" s="358"/>
      <c r="AB35" s="358"/>
      <c r="AC35" s="358"/>
      <c r="AD35" s="358"/>
      <c r="AE35" s="358"/>
      <c r="AF35" s="358"/>
      <c r="AG35" s="358"/>
      <c r="AH35" s="362"/>
      <c r="AI35" s="367"/>
    </row>
    <row r="36" spans="2:35" ht="28" customHeight="1">
      <c r="B36" s="447"/>
      <c r="C36" s="445"/>
      <c r="D36" s="250" t="s">
        <v>230</v>
      </c>
      <c r="E36" s="360"/>
      <c r="F36" s="447"/>
      <c r="G36" s="445"/>
      <c r="H36" s="445"/>
      <c r="I36" s="250" t="s">
        <v>230</v>
      </c>
      <c r="J36" s="351"/>
      <c r="K36" s="362"/>
      <c r="L36" s="447"/>
      <c r="M36" s="445"/>
      <c r="N36" s="445"/>
      <c r="O36" s="250" t="s">
        <v>230</v>
      </c>
      <c r="P36" s="360"/>
      <c r="Q36" s="364"/>
      <c r="R36" s="445"/>
      <c r="S36" s="358"/>
      <c r="T36" s="445"/>
      <c r="U36" s="445"/>
      <c r="V36" s="445"/>
      <c r="W36" s="446"/>
      <c r="X36" s="364"/>
      <c r="Y36" s="358"/>
      <c r="Z36" s="358"/>
      <c r="AA36" s="358"/>
      <c r="AB36" s="358"/>
      <c r="AC36" s="358"/>
      <c r="AD36" s="358"/>
      <c r="AE36" s="358"/>
      <c r="AF36" s="358"/>
      <c r="AG36" s="358"/>
      <c r="AH36" s="362"/>
      <c r="AI36" s="367"/>
    </row>
    <row r="37" spans="2:35" ht="28" customHeight="1">
      <c r="B37" s="447"/>
      <c r="C37" s="445"/>
      <c r="D37" s="250" t="s">
        <v>231</v>
      </c>
      <c r="E37" s="360"/>
      <c r="F37" s="447"/>
      <c r="G37" s="445"/>
      <c r="H37" s="445"/>
      <c r="I37" s="250" t="s">
        <v>231</v>
      </c>
      <c r="J37" s="351"/>
      <c r="K37" s="362"/>
      <c r="L37" s="447"/>
      <c r="M37" s="445"/>
      <c r="N37" s="445"/>
      <c r="O37" s="250" t="s">
        <v>231</v>
      </c>
      <c r="P37" s="360"/>
      <c r="Q37" s="364"/>
      <c r="R37" s="445"/>
      <c r="S37" s="358"/>
      <c r="T37" s="445"/>
      <c r="U37" s="445"/>
      <c r="V37" s="445"/>
      <c r="W37" s="446"/>
      <c r="X37" s="364"/>
      <c r="Y37" s="358"/>
      <c r="Z37" s="358"/>
      <c r="AA37" s="358"/>
      <c r="AB37" s="358"/>
      <c r="AC37" s="358"/>
      <c r="AD37" s="358"/>
      <c r="AE37" s="358"/>
      <c r="AF37" s="358"/>
      <c r="AG37" s="358"/>
      <c r="AH37" s="362"/>
      <c r="AI37" s="367"/>
    </row>
    <row r="38" spans="2:35" ht="28" customHeight="1">
      <c r="B38" s="447"/>
      <c r="C38" s="445"/>
      <c r="D38" s="250" t="s">
        <v>232</v>
      </c>
      <c r="E38" s="360"/>
      <c r="F38" s="447"/>
      <c r="G38" s="445"/>
      <c r="H38" s="445"/>
      <c r="I38" s="250" t="s">
        <v>232</v>
      </c>
      <c r="J38" s="351"/>
      <c r="K38" s="362"/>
      <c r="L38" s="447"/>
      <c r="M38" s="445"/>
      <c r="N38" s="445"/>
      <c r="O38" s="250" t="s">
        <v>232</v>
      </c>
      <c r="P38" s="360"/>
      <c r="Q38" s="364"/>
      <c r="R38" s="445"/>
      <c r="S38" s="358"/>
      <c r="T38" s="445"/>
      <c r="U38" s="445"/>
      <c r="V38" s="445"/>
      <c r="W38" s="446"/>
      <c r="X38" s="364"/>
      <c r="Y38" s="358"/>
      <c r="Z38" s="358"/>
      <c r="AA38" s="358"/>
      <c r="AB38" s="358"/>
      <c r="AC38" s="358"/>
      <c r="AD38" s="358"/>
      <c r="AE38" s="358"/>
      <c r="AF38" s="358"/>
      <c r="AG38" s="358"/>
      <c r="AH38" s="362"/>
      <c r="AI38" s="367"/>
    </row>
    <row r="39" spans="2:35" ht="28" customHeight="1">
      <c r="B39" s="447"/>
      <c r="C39" s="445"/>
      <c r="D39" s="250" t="s">
        <v>227</v>
      </c>
      <c r="E39" s="360"/>
      <c r="F39" s="447"/>
      <c r="G39" s="445"/>
      <c r="H39" s="445"/>
      <c r="I39" s="250" t="s">
        <v>227</v>
      </c>
      <c r="J39" s="351"/>
      <c r="K39" s="362"/>
      <c r="L39" s="447"/>
      <c r="M39" s="445"/>
      <c r="N39" s="445"/>
      <c r="O39" s="250" t="s">
        <v>227</v>
      </c>
      <c r="P39" s="360"/>
      <c r="Q39" s="364"/>
      <c r="R39" s="445"/>
      <c r="S39" s="358"/>
      <c r="T39" s="445"/>
      <c r="U39" s="445"/>
      <c r="V39" s="445"/>
      <c r="W39" s="446"/>
      <c r="X39" s="364"/>
      <c r="Y39" s="358"/>
      <c r="Z39" s="358"/>
      <c r="AA39" s="358"/>
      <c r="AB39" s="358"/>
      <c r="AC39" s="358"/>
      <c r="AD39" s="358"/>
      <c r="AE39" s="358"/>
      <c r="AF39" s="358"/>
      <c r="AG39" s="358"/>
      <c r="AH39" s="362"/>
      <c r="AI39" s="367"/>
    </row>
    <row r="40" spans="2:35" ht="28" customHeight="1">
      <c r="B40" s="447"/>
      <c r="C40" s="445"/>
      <c r="D40" s="250" t="s">
        <v>228</v>
      </c>
      <c r="E40" s="360"/>
      <c r="F40" s="447"/>
      <c r="G40" s="445"/>
      <c r="H40" s="445"/>
      <c r="I40" s="250" t="s">
        <v>228</v>
      </c>
      <c r="J40" s="351"/>
      <c r="K40" s="362"/>
      <c r="L40" s="447"/>
      <c r="M40" s="445"/>
      <c r="N40" s="445"/>
      <c r="O40" s="250" t="s">
        <v>228</v>
      </c>
      <c r="P40" s="360"/>
      <c r="Q40" s="364"/>
      <c r="R40" s="445"/>
      <c r="S40" s="358"/>
      <c r="T40" s="445"/>
      <c r="U40" s="445"/>
      <c r="V40" s="445"/>
      <c r="W40" s="446"/>
      <c r="X40" s="364"/>
      <c r="Y40" s="358"/>
      <c r="Z40" s="358"/>
      <c r="AA40" s="358"/>
      <c r="AB40" s="358"/>
      <c r="AC40" s="358"/>
      <c r="AD40" s="358"/>
      <c r="AE40" s="358"/>
      <c r="AF40" s="358"/>
      <c r="AG40" s="358"/>
      <c r="AH40" s="362"/>
      <c r="AI40" s="367"/>
    </row>
    <row r="41" spans="2:35" ht="28" customHeight="1">
      <c r="B41" s="447"/>
      <c r="C41" s="445"/>
      <c r="D41" s="250" t="s">
        <v>229</v>
      </c>
      <c r="E41" s="360"/>
      <c r="F41" s="447"/>
      <c r="G41" s="445"/>
      <c r="H41" s="445"/>
      <c r="I41" s="250" t="s">
        <v>229</v>
      </c>
      <c r="J41" s="351"/>
      <c r="K41" s="362"/>
      <c r="L41" s="447"/>
      <c r="M41" s="445"/>
      <c r="N41" s="445"/>
      <c r="O41" s="250" t="s">
        <v>229</v>
      </c>
      <c r="P41" s="360"/>
      <c r="Q41" s="364"/>
      <c r="R41" s="445"/>
      <c r="S41" s="358"/>
      <c r="T41" s="445"/>
      <c r="U41" s="445"/>
      <c r="V41" s="445"/>
      <c r="W41" s="446"/>
      <c r="X41" s="364"/>
      <c r="Y41" s="358"/>
      <c r="Z41" s="358"/>
      <c r="AA41" s="358"/>
      <c r="AB41" s="358"/>
      <c r="AC41" s="358"/>
      <c r="AD41" s="358"/>
      <c r="AE41" s="358"/>
      <c r="AF41" s="358"/>
      <c r="AG41" s="358"/>
      <c r="AH41" s="362"/>
      <c r="AI41" s="367"/>
    </row>
    <row r="42" spans="2:35" ht="28" customHeight="1">
      <c r="B42" s="447"/>
      <c r="C42" s="445"/>
      <c r="D42" s="250" t="s">
        <v>230</v>
      </c>
      <c r="E42" s="360"/>
      <c r="F42" s="447"/>
      <c r="G42" s="445"/>
      <c r="H42" s="445"/>
      <c r="I42" s="250" t="s">
        <v>230</v>
      </c>
      <c r="J42" s="351"/>
      <c r="K42" s="362"/>
      <c r="L42" s="447"/>
      <c r="M42" s="445"/>
      <c r="N42" s="445"/>
      <c r="O42" s="250" t="s">
        <v>230</v>
      </c>
      <c r="P42" s="360"/>
      <c r="Q42" s="364"/>
      <c r="R42" s="445"/>
      <c r="S42" s="358"/>
      <c r="T42" s="445"/>
      <c r="U42" s="445"/>
      <c r="V42" s="445"/>
      <c r="W42" s="446"/>
      <c r="X42" s="364"/>
      <c r="Y42" s="358"/>
      <c r="Z42" s="358"/>
      <c r="AA42" s="358"/>
      <c r="AB42" s="358"/>
      <c r="AC42" s="358"/>
      <c r="AD42" s="358"/>
      <c r="AE42" s="358"/>
      <c r="AF42" s="358"/>
      <c r="AG42" s="358"/>
      <c r="AH42" s="362"/>
      <c r="AI42" s="367"/>
    </row>
    <row r="43" spans="2:35" ht="28" customHeight="1">
      <c r="B43" s="447"/>
      <c r="C43" s="445"/>
      <c r="D43" s="250" t="s">
        <v>231</v>
      </c>
      <c r="E43" s="360"/>
      <c r="F43" s="447"/>
      <c r="G43" s="445"/>
      <c r="H43" s="445"/>
      <c r="I43" s="250" t="s">
        <v>231</v>
      </c>
      <c r="J43" s="351"/>
      <c r="K43" s="362"/>
      <c r="L43" s="447"/>
      <c r="M43" s="445"/>
      <c r="N43" s="445"/>
      <c r="O43" s="250" t="s">
        <v>231</v>
      </c>
      <c r="P43" s="360"/>
      <c r="Q43" s="364"/>
      <c r="R43" s="445"/>
      <c r="S43" s="358"/>
      <c r="T43" s="445"/>
      <c r="U43" s="445"/>
      <c r="V43" s="445"/>
      <c r="W43" s="446"/>
      <c r="X43" s="364"/>
      <c r="Y43" s="358"/>
      <c r="Z43" s="358"/>
      <c r="AA43" s="358"/>
      <c r="AB43" s="358"/>
      <c r="AC43" s="358"/>
      <c r="AD43" s="358"/>
      <c r="AE43" s="358"/>
      <c r="AF43" s="358"/>
      <c r="AG43" s="358"/>
      <c r="AH43" s="362"/>
      <c r="AI43" s="367"/>
    </row>
    <row r="44" spans="2:35" ht="28" customHeight="1">
      <c r="B44" s="447"/>
      <c r="C44" s="445"/>
      <c r="D44" s="250" t="s">
        <v>232</v>
      </c>
      <c r="E44" s="360"/>
      <c r="F44" s="447"/>
      <c r="G44" s="445"/>
      <c r="H44" s="445"/>
      <c r="I44" s="250" t="s">
        <v>232</v>
      </c>
      <c r="J44" s="351"/>
      <c r="K44" s="362"/>
      <c r="L44" s="447"/>
      <c r="M44" s="445"/>
      <c r="N44" s="445"/>
      <c r="O44" s="250" t="s">
        <v>232</v>
      </c>
      <c r="P44" s="360"/>
      <c r="Q44" s="364"/>
      <c r="R44" s="445"/>
      <c r="S44" s="358"/>
      <c r="T44" s="445"/>
      <c r="U44" s="445"/>
      <c r="V44" s="445"/>
      <c r="W44" s="446"/>
      <c r="X44" s="364"/>
      <c r="Y44" s="358"/>
      <c r="Z44" s="358"/>
      <c r="AA44" s="358"/>
      <c r="AB44" s="358"/>
      <c r="AC44" s="358"/>
      <c r="AD44" s="358"/>
      <c r="AE44" s="358"/>
      <c r="AF44" s="358"/>
      <c r="AG44" s="358"/>
      <c r="AH44" s="362"/>
      <c r="AI44" s="367"/>
    </row>
    <row r="45" spans="2:35" ht="28" customHeight="1">
      <c r="B45" s="447"/>
      <c r="C45" s="445"/>
      <c r="D45" s="250" t="s">
        <v>227</v>
      </c>
      <c r="E45" s="360"/>
      <c r="F45" s="447"/>
      <c r="G45" s="445"/>
      <c r="H45" s="445"/>
      <c r="I45" s="250" t="s">
        <v>227</v>
      </c>
      <c r="J45" s="351"/>
      <c r="K45" s="362"/>
      <c r="L45" s="447"/>
      <c r="M45" s="445"/>
      <c r="N45" s="445"/>
      <c r="O45" s="250" t="s">
        <v>227</v>
      </c>
      <c r="P45" s="360"/>
      <c r="Q45" s="364"/>
      <c r="R45" s="445"/>
      <c r="S45" s="358"/>
      <c r="T45" s="445"/>
      <c r="U45" s="445"/>
      <c r="V45" s="445"/>
      <c r="W45" s="446"/>
      <c r="X45" s="364"/>
      <c r="Y45" s="358"/>
      <c r="Z45" s="358"/>
      <c r="AA45" s="358"/>
      <c r="AB45" s="358"/>
      <c r="AC45" s="358"/>
      <c r="AD45" s="358"/>
      <c r="AE45" s="358"/>
      <c r="AF45" s="358"/>
      <c r="AG45" s="358"/>
      <c r="AH45" s="362"/>
      <c r="AI45" s="367"/>
    </row>
    <row r="46" spans="2:35" ht="28" customHeight="1">
      <c r="B46" s="447"/>
      <c r="C46" s="445"/>
      <c r="D46" s="250" t="s">
        <v>228</v>
      </c>
      <c r="E46" s="360"/>
      <c r="F46" s="447"/>
      <c r="G46" s="445"/>
      <c r="H46" s="445"/>
      <c r="I46" s="250" t="s">
        <v>228</v>
      </c>
      <c r="J46" s="351"/>
      <c r="K46" s="362"/>
      <c r="L46" s="447"/>
      <c r="M46" s="445"/>
      <c r="N46" s="445"/>
      <c r="O46" s="250" t="s">
        <v>228</v>
      </c>
      <c r="P46" s="360"/>
      <c r="Q46" s="364"/>
      <c r="R46" s="445"/>
      <c r="S46" s="358"/>
      <c r="T46" s="445"/>
      <c r="U46" s="445"/>
      <c r="V46" s="445"/>
      <c r="W46" s="446"/>
      <c r="X46" s="364"/>
      <c r="Y46" s="358"/>
      <c r="Z46" s="358"/>
      <c r="AA46" s="358"/>
      <c r="AB46" s="358"/>
      <c r="AC46" s="358"/>
      <c r="AD46" s="358"/>
      <c r="AE46" s="358"/>
      <c r="AF46" s="358"/>
      <c r="AG46" s="358"/>
      <c r="AH46" s="362"/>
      <c r="AI46" s="367"/>
    </row>
    <row r="47" spans="2:35" ht="28" customHeight="1">
      <c r="B47" s="447"/>
      <c r="C47" s="445"/>
      <c r="D47" s="250" t="s">
        <v>229</v>
      </c>
      <c r="E47" s="360"/>
      <c r="F47" s="447"/>
      <c r="G47" s="445"/>
      <c r="H47" s="445"/>
      <c r="I47" s="250" t="s">
        <v>229</v>
      </c>
      <c r="J47" s="351"/>
      <c r="K47" s="362"/>
      <c r="L47" s="447"/>
      <c r="M47" s="445"/>
      <c r="N47" s="445"/>
      <c r="O47" s="250" t="s">
        <v>229</v>
      </c>
      <c r="P47" s="360"/>
      <c r="Q47" s="364"/>
      <c r="R47" s="445"/>
      <c r="S47" s="358"/>
      <c r="T47" s="445"/>
      <c r="U47" s="445"/>
      <c r="V47" s="445"/>
      <c r="W47" s="446"/>
      <c r="X47" s="364"/>
      <c r="Y47" s="358"/>
      <c r="Z47" s="358"/>
      <c r="AA47" s="358"/>
      <c r="AB47" s="358"/>
      <c r="AC47" s="358"/>
      <c r="AD47" s="358"/>
      <c r="AE47" s="358"/>
      <c r="AF47" s="358"/>
      <c r="AG47" s="358"/>
      <c r="AH47" s="362"/>
      <c r="AI47" s="367"/>
    </row>
    <row r="48" spans="2:35" ht="28" customHeight="1">
      <c r="B48" s="447"/>
      <c r="C48" s="445"/>
      <c r="D48" s="250" t="s">
        <v>230</v>
      </c>
      <c r="E48" s="360"/>
      <c r="F48" s="447"/>
      <c r="G48" s="445"/>
      <c r="H48" s="445"/>
      <c r="I48" s="250" t="s">
        <v>230</v>
      </c>
      <c r="J48" s="351"/>
      <c r="K48" s="362"/>
      <c r="L48" s="447"/>
      <c r="M48" s="445"/>
      <c r="N48" s="445"/>
      <c r="O48" s="250" t="s">
        <v>230</v>
      </c>
      <c r="P48" s="360"/>
      <c r="Q48" s="364"/>
      <c r="R48" s="445"/>
      <c r="S48" s="358"/>
      <c r="T48" s="445"/>
      <c r="U48" s="445"/>
      <c r="V48" s="445"/>
      <c r="W48" s="446"/>
      <c r="X48" s="364"/>
      <c r="Y48" s="358"/>
      <c r="Z48" s="358"/>
      <c r="AA48" s="358"/>
      <c r="AB48" s="358"/>
      <c r="AC48" s="358"/>
      <c r="AD48" s="358"/>
      <c r="AE48" s="358"/>
      <c r="AF48" s="358"/>
      <c r="AG48" s="358"/>
      <c r="AH48" s="362"/>
      <c r="AI48" s="367"/>
    </row>
    <row r="49" spans="2:35" ht="28" customHeight="1">
      <c r="B49" s="447"/>
      <c r="C49" s="445"/>
      <c r="D49" s="250" t="s">
        <v>231</v>
      </c>
      <c r="E49" s="360"/>
      <c r="F49" s="447"/>
      <c r="G49" s="445"/>
      <c r="H49" s="445"/>
      <c r="I49" s="250" t="s">
        <v>231</v>
      </c>
      <c r="J49" s="351"/>
      <c r="K49" s="362"/>
      <c r="L49" s="447"/>
      <c r="M49" s="445"/>
      <c r="N49" s="445"/>
      <c r="O49" s="250" t="s">
        <v>231</v>
      </c>
      <c r="P49" s="360"/>
      <c r="Q49" s="364"/>
      <c r="R49" s="445"/>
      <c r="S49" s="358"/>
      <c r="T49" s="445"/>
      <c r="U49" s="445"/>
      <c r="V49" s="445"/>
      <c r="W49" s="446"/>
      <c r="X49" s="364"/>
      <c r="Y49" s="358"/>
      <c r="Z49" s="358"/>
      <c r="AA49" s="358"/>
      <c r="AB49" s="358"/>
      <c r="AC49" s="358"/>
      <c r="AD49" s="358"/>
      <c r="AE49" s="358"/>
      <c r="AF49" s="358"/>
      <c r="AG49" s="358"/>
      <c r="AH49" s="362"/>
      <c r="AI49" s="367"/>
    </row>
    <row r="50" spans="2:35" ht="28" customHeight="1" thickBot="1">
      <c r="B50" s="448"/>
      <c r="C50" s="449"/>
      <c r="D50" s="347" t="s">
        <v>232</v>
      </c>
      <c r="E50" s="361"/>
      <c r="F50" s="448"/>
      <c r="G50" s="449"/>
      <c r="H50" s="449"/>
      <c r="I50" s="347" t="s">
        <v>232</v>
      </c>
      <c r="J50" s="352"/>
      <c r="K50" s="363"/>
      <c r="L50" s="448"/>
      <c r="M50" s="449"/>
      <c r="N50" s="449"/>
      <c r="O50" s="347" t="s">
        <v>232</v>
      </c>
      <c r="P50" s="361"/>
      <c r="Q50" s="365"/>
      <c r="R50" s="449"/>
      <c r="S50" s="366"/>
      <c r="T50" s="449"/>
      <c r="U50" s="449"/>
      <c r="V50" s="449"/>
      <c r="W50" s="450"/>
      <c r="X50" s="365"/>
      <c r="Y50" s="366"/>
      <c r="Z50" s="366"/>
      <c r="AA50" s="366"/>
      <c r="AB50" s="366"/>
      <c r="AC50" s="366"/>
      <c r="AD50" s="366"/>
      <c r="AE50" s="366"/>
      <c r="AF50" s="366"/>
      <c r="AG50" s="366"/>
      <c r="AH50" s="363"/>
      <c r="AI50" s="368"/>
    </row>
    <row r="51" spans="2:35"/>
    <row r="52" spans="2:35"/>
    <row r="54" spans="2:35"/>
  </sheetData>
  <sheetProtection algorithmName="SHA-512" hashValue="uq4sLLiuxJUDV2BtX57fSPilkJpaL9eJ/IajtgcPgVi7BZg/xujleVPuCIsdJIj9VVFWfFdkPGjYXTrZhLOMKA==" saltValue="asb/5dAohrwGatOyBA6QBQ==" spinCount="100000" sheet="1" objects="1" scenarios="1" selectLockedCells="1"/>
  <mergeCells count="98">
    <mergeCell ref="T45:T50"/>
    <mergeCell ref="D7:E7"/>
    <mergeCell ref="H6:I6"/>
    <mergeCell ref="L6:N6"/>
    <mergeCell ref="L7:N7"/>
    <mergeCell ref="L8:N8"/>
    <mergeCell ref="Q6:S6"/>
    <mergeCell ref="I14:J14"/>
    <mergeCell ref="O14:P14"/>
    <mergeCell ref="D6:E6"/>
    <mergeCell ref="Q7:S7"/>
    <mergeCell ref="Q8:S8"/>
    <mergeCell ref="D11:S11"/>
    <mergeCell ref="L21:L26"/>
    <mergeCell ref="T27:T32"/>
    <mergeCell ref="N27:N32"/>
    <mergeCell ref="X13:AH13"/>
    <mergeCell ref="D14:E14"/>
    <mergeCell ref="D8:E8"/>
    <mergeCell ref="D9:E9"/>
    <mergeCell ref="L15:L20"/>
    <mergeCell ref="B13:E13"/>
    <mergeCell ref="F13:K13"/>
    <mergeCell ref="L13:P13"/>
    <mergeCell ref="Q13:W13"/>
    <mergeCell ref="B15:B20"/>
    <mergeCell ref="C15:C20"/>
    <mergeCell ref="F15:F20"/>
    <mergeCell ref="G15:G20"/>
    <mergeCell ref="H15:H20"/>
    <mergeCell ref="W15:W20"/>
    <mergeCell ref="T15:T20"/>
    <mergeCell ref="U15:U20"/>
    <mergeCell ref="V15:V20"/>
    <mergeCell ref="U21:U26"/>
    <mergeCell ref="V21:V26"/>
    <mergeCell ref="B21:B26"/>
    <mergeCell ref="C21:C26"/>
    <mergeCell ref="F21:F26"/>
    <mergeCell ref="G21:G26"/>
    <mergeCell ref="H21:H26"/>
    <mergeCell ref="M21:M26"/>
    <mergeCell ref="N21:N26"/>
    <mergeCell ref="R21:R26"/>
    <mergeCell ref="M15:M20"/>
    <mergeCell ref="N15:N20"/>
    <mergeCell ref="R15:R20"/>
    <mergeCell ref="T21:T26"/>
    <mergeCell ref="W21:W26"/>
    <mergeCell ref="U27:U32"/>
    <mergeCell ref="V27:V32"/>
    <mergeCell ref="R33:R38"/>
    <mergeCell ref="W27:W32"/>
    <mergeCell ref="W33:W38"/>
    <mergeCell ref="U33:U38"/>
    <mergeCell ref="V33:V38"/>
    <mergeCell ref="B27:B32"/>
    <mergeCell ref="C27:C32"/>
    <mergeCell ref="F27:F32"/>
    <mergeCell ref="G27:G32"/>
    <mergeCell ref="B33:B38"/>
    <mergeCell ref="C33:C38"/>
    <mergeCell ref="F33:F38"/>
    <mergeCell ref="G33:G38"/>
    <mergeCell ref="H33:H38"/>
    <mergeCell ref="H27:H32"/>
    <mergeCell ref="L27:L32"/>
    <mergeCell ref="M27:M32"/>
    <mergeCell ref="T33:T38"/>
    <mergeCell ref="R27:R32"/>
    <mergeCell ref="B39:B44"/>
    <mergeCell ref="C39:C44"/>
    <mergeCell ref="F39:F44"/>
    <mergeCell ref="G39:G44"/>
    <mergeCell ref="H39:H44"/>
    <mergeCell ref="L39:L44"/>
    <mergeCell ref="M39:M44"/>
    <mergeCell ref="N39:N44"/>
    <mergeCell ref="R39:R44"/>
    <mergeCell ref="L33:L38"/>
    <mergeCell ref="M33:M38"/>
    <mergeCell ref="N33:N38"/>
    <mergeCell ref="U39:U44"/>
    <mergeCell ref="V39:V44"/>
    <mergeCell ref="W39:W44"/>
    <mergeCell ref="B45:B50"/>
    <mergeCell ref="C45:C50"/>
    <mergeCell ref="F45:F50"/>
    <mergeCell ref="G45:G50"/>
    <mergeCell ref="H45:H50"/>
    <mergeCell ref="V45:V50"/>
    <mergeCell ref="W45:W50"/>
    <mergeCell ref="L45:L50"/>
    <mergeCell ref="M45:M50"/>
    <mergeCell ref="N45:N50"/>
    <mergeCell ref="R45:R50"/>
    <mergeCell ref="U45:U50"/>
    <mergeCell ref="T39:T44"/>
  </mergeCells>
  <pageMargins left="0.7" right="0.7" top="0.75" bottom="0.75" header="0.3" footer="0.3"/>
  <pageSetup scale="17" orientation="portrait" r:id="rId1"/>
  <headerFooter>
    <oddFooter xml:space="preserve">&amp;LRev. A&amp;CCHI-SDE45-0004&amp;RSQM Appendix E -Supplier PPAP  Format </oddFooter>
  </headerFooter>
  <colBreaks count="2" manualBreakCount="2">
    <brk id="36" max="30" man="1"/>
    <brk id="37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equal" id="{F124FD3E-40ED-443B-9CE2-0AAB73B7C354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cellIs" priority="7" operator="equal" id="{AD39057C-FE61-49C6-AE19-25184882A0BB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B14:D14</xm:sqref>
        </x14:conditionalFormatting>
        <x14:conditionalFormatting xmlns:xm="http://schemas.microsoft.com/office/excel/2006/main">
          <x14:cfRule type="cellIs" priority="6" operator="equal" id="{C4810D19-5E87-416C-B88A-E6C8636E18E8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cellIs" priority="5" operator="equal" id="{42190478-9460-4EAB-874F-FBEBD2E8032A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cellIs" priority="4" operator="equal" id="{B4D5A245-C699-4FBA-A99F-8295663D2700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cellIs" priority="3" operator="equal" id="{5B5F8A5C-7E18-4EA3-84B5-57912E907BF0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X13</xm:sqref>
        </x14:conditionalFormatting>
        <x14:conditionalFormatting xmlns:xm="http://schemas.microsoft.com/office/excel/2006/main">
          <x14:cfRule type="cellIs" priority="2" operator="equal" id="{065CE946-B3F7-44F5-913D-D91F874F194D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F14:I14 K14:N14 Q14:AI14</xm:sqref>
        </x14:conditionalFormatting>
        <x14:conditionalFormatting xmlns:xm="http://schemas.microsoft.com/office/excel/2006/main">
          <x14:cfRule type="cellIs" priority="1" operator="equal" id="{59384CD3-FF6D-4E72-88D0-F737D6DD3216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O14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6600-B7E2-4BBC-A0E1-ADE3B32F3517}">
  <sheetPr codeName="Hoja19">
    <pageSetUpPr fitToPage="1"/>
  </sheetPr>
  <dimension ref="A1:U202"/>
  <sheetViews>
    <sheetView showGridLines="0" topLeftCell="D1" zoomScale="70" zoomScaleNormal="70" zoomScaleSheetLayoutView="70" zoomScalePageLayoutView="70" workbookViewId="0">
      <pane ySplit="14" topLeftCell="A187" activePane="bottomLeft" state="frozen"/>
      <selection activeCell="A14" sqref="A14"/>
      <selection pane="bottomLeft" activeCell="B15" sqref="B15:T201"/>
    </sheetView>
  </sheetViews>
  <sheetFormatPr defaultColWidth="0" defaultRowHeight="15" customHeight="1" zeroHeight="1"/>
  <cols>
    <col min="1" max="1" width="9.1796875" customWidth="1"/>
    <col min="2" max="2" width="17.1796875" customWidth="1"/>
    <col min="3" max="3" width="21.1796875" customWidth="1"/>
    <col min="4" max="5" width="33.1796875" customWidth="1"/>
    <col min="6" max="6" width="14.54296875" customWidth="1"/>
    <col min="7" max="7" width="21.81640625" customWidth="1"/>
    <col min="8" max="8" width="40.7265625" customWidth="1"/>
    <col min="9" max="9" width="18.453125" customWidth="1"/>
    <col min="10" max="10" width="24.7265625" customWidth="1"/>
    <col min="11" max="11" width="18.54296875" customWidth="1"/>
    <col min="12" max="12" width="12.81640625" bestFit="1" customWidth="1"/>
    <col min="13" max="13" width="11.7265625" customWidth="1"/>
    <col min="14" max="15" width="28.81640625" customWidth="1"/>
    <col min="16" max="16" width="18.1796875" customWidth="1"/>
    <col min="17" max="19" width="14.7265625" customWidth="1"/>
    <col min="20" max="20" width="8.26953125" customWidth="1"/>
    <col min="21" max="21" width="9.1796875" customWidth="1"/>
    <col min="22" max="16384" width="9.1796875" hidden="1"/>
  </cols>
  <sheetData>
    <row r="1" spans="2:20" thickTop="1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2:20" ht="45">
      <c r="B2" s="30" t="s">
        <v>233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2:20" ht="19" thickBot="1">
      <c r="D3" s="77"/>
      <c r="E3" s="77"/>
      <c r="I3" s="77"/>
      <c r="J3" s="77"/>
      <c r="K3" s="77"/>
    </row>
    <row r="4" spans="2:20" ht="19" thickBot="1">
      <c r="C4" s="80" t="s">
        <v>154</v>
      </c>
      <c r="D4" s="329">
        <f>Intro!D7</f>
        <v>0</v>
      </c>
      <c r="E4" s="77"/>
      <c r="H4" s="78" t="s">
        <v>155</v>
      </c>
      <c r="I4" s="434">
        <f>Intro!D8</f>
        <v>0</v>
      </c>
      <c r="J4" s="440"/>
      <c r="K4" s="440"/>
      <c r="N4" s="78" t="s">
        <v>156</v>
      </c>
      <c r="O4" s="288"/>
    </row>
    <row r="5" spans="2:20" ht="19" thickBot="1">
      <c r="C5" s="80" t="s">
        <v>157</v>
      </c>
      <c r="D5" s="329">
        <f>Intro!D6</f>
        <v>0</v>
      </c>
      <c r="E5" s="77"/>
      <c r="H5" s="78" t="s">
        <v>158</v>
      </c>
      <c r="I5" s="434">
        <f>Intro!D13</f>
        <v>0</v>
      </c>
      <c r="J5" s="440"/>
      <c r="K5" s="440"/>
      <c r="N5" s="78" t="s">
        <v>159</v>
      </c>
      <c r="O5" s="288"/>
    </row>
    <row r="6" spans="2:20" ht="19" thickBot="1">
      <c r="C6" s="80" t="s">
        <v>160</v>
      </c>
      <c r="D6" s="288"/>
      <c r="E6" s="77"/>
      <c r="H6" s="78" t="s">
        <v>161</v>
      </c>
      <c r="I6" s="443"/>
      <c r="J6" s="444"/>
      <c r="K6" s="444"/>
      <c r="N6" s="78" t="s">
        <v>162</v>
      </c>
      <c r="O6" s="288"/>
    </row>
    <row r="7" spans="2:20" ht="19" thickBot="1">
      <c r="B7" s="81"/>
      <c r="C7" s="80" t="s">
        <v>163</v>
      </c>
      <c r="D7" s="288"/>
      <c r="E7" s="77"/>
      <c r="F7" s="77"/>
      <c r="G7" s="77"/>
      <c r="H7" s="79"/>
      <c r="N7" s="78" t="s">
        <v>164</v>
      </c>
      <c r="O7" s="288"/>
      <c r="P7" s="77"/>
    </row>
    <row r="8" spans="2:20" ht="19" thickBot="1">
      <c r="B8" s="49"/>
      <c r="C8" s="49"/>
      <c r="J8" s="77"/>
      <c r="K8" s="77"/>
      <c r="L8" s="77"/>
      <c r="M8" s="77"/>
      <c r="N8" s="77"/>
      <c r="O8" s="77"/>
      <c r="P8" s="77"/>
    </row>
    <row r="9" spans="2:20" ht="18.5" thickBot="1">
      <c r="B9" s="49"/>
      <c r="C9" s="80" t="s">
        <v>165</v>
      </c>
      <c r="D9" s="289" t="s">
        <v>166</v>
      </c>
      <c r="J9" s="48"/>
      <c r="K9" s="48"/>
      <c r="L9" s="48"/>
      <c r="M9" s="48"/>
    </row>
    <row r="10" spans="2:20" ht="18.5" thickBot="1">
      <c r="C10" s="80" t="s">
        <v>167</v>
      </c>
      <c r="D10" s="289" t="s">
        <v>166</v>
      </c>
    </row>
    <row r="11" spans="2:20" ht="18.5" thickBot="1">
      <c r="C11" s="80" t="s">
        <v>168</v>
      </c>
      <c r="D11" s="289" t="s">
        <v>166</v>
      </c>
    </row>
    <row r="12" spans="2:20" ht="13.5" customHeight="1">
      <c r="F12" s="76"/>
      <c r="G12" s="76"/>
      <c r="H12" s="76"/>
    </row>
    <row r="13" spans="2:20" ht="19.5" customHeight="1">
      <c r="B13" s="439" t="s">
        <v>234</v>
      </c>
      <c r="C13" s="439" t="s">
        <v>170</v>
      </c>
      <c r="D13" s="439" t="s">
        <v>171</v>
      </c>
      <c r="E13" s="439" t="s">
        <v>172</v>
      </c>
      <c r="F13" s="439" t="s">
        <v>173</v>
      </c>
      <c r="G13" s="439" t="s">
        <v>174</v>
      </c>
      <c r="H13" s="439" t="s">
        <v>175</v>
      </c>
      <c r="I13" s="439" t="s">
        <v>176</v>
      </c>
      <c r="J13" s="439" t="s">
        <v>177</v>
      </c>
      <c r="K13" s="439" t="s">
        <v>178</v>
      </c>
      <c r="L13" s="439" t="s">
        <v>179</v>
      </c>
      <c r="M13" s="439" t="s">
        <v>180</v>
      </c>
      <c r="N13" s="439" t="s">
        <v>181</v>
      </c>
      <c r="O13" s="439" t="s">
        <v>182</v>
      </c>
      <c r="P13" s="439" t="s">
        <v>183</v>
      </c>
      <c r="Q13" s="439"/>
      <c r="R13" s="439"/>
      <c r="S13" s="439"/>
      <c r="T13" s="439"/>
    </row>
    <row r="14" spans="2:20" ht="47.25" customHeight="1"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104" t="s">
        <v>184</v>
      </c>
      <c r="Q14" s="104" t="s">
        <v>173</v>
      </c>
      <c r="R14" s="104" t="s">
        <v>176</v>
      </c>
      <c r="S14" s="104" t="s">
        <v>179</v>
      </c>
      <c r="T14" s="104" t="s">
        <v>185</v>
      </c>
    </row>
    <row r="15" spans="2:20" ht="31.5" customHeight="1"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9" t="str">
        <f>IF(L15*I15*F15=0," ",L15*I15*F15)</f>
        <v xml:space="preserve"> </v>
      </c>
      <c r="N15" s="358"/>
      <c r="O15" s="358"/>
      <c r="P15" s="358"/>
      <c r="Q15" s="358"/>
      <c r="R15" s="358"/>
      <c r="S15" s="358"/>
      <c r="T15" s="359" t="str">
        <f>IF(S15*R15*Q15=0," ",S15*R15*Q15)</f>
        <v xml:space="preserve"> </v>
      </c>
    </row>
    <row r="16" spans="2:20" ht="31.5" customHeight="1">
      <c r="B16" s="358"/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9" t="str">
        <f t="shared" ref="M16:M79" si="0">IF(L16*I16*F16=0," ",L16*I16*F16)</f>
        <v xml:space="preserve"> </v>
      </c>
      <c r="N16" s="358"/>
      <c r="O16" s="358"/>
      <c r="P16" s="358"/>
      <c r="Q16" s="358"/>
      <c r="R16" s="358"/>
      <c r="S16" s="358"/>
      <c r="T16" s="359" t="str">
        <f t="shared" ref="T16:T79" si="1">IF(S16*R16*Q16=0," ",S16*R16*Q16)</f>
        <v xml:space="preserve"> </v>
      </c>
    </row>
    <row r="17" spans="2:20" ht="31.5" customHeight="1"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9" t="str">
        <f t="shared" si="0"/>
        <v xml:space="preserve"> </v>
      </c>
      <c r="N17" s="358"/>
      <c r="O17" s="358"/>
      <c r="P17" s="358"/>
      <c r="Q17" s="358"/>
      <c r="R17" s="358"/>
      <c r="S17" s="358"/>
      <c r="T17" s="359" t="str">
        <f t="shared" si="1"/>
        <v xml:space="preserve"> </v>
      </c>
    </row>
    <row r="18" spans="2:20" ht="31.5" customHeight="1">
      <c r="B18" s="358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9" t="str">
        <f t="shared" si="0"/>
        <v xml:space="preserve"> </v>
      </c>
      <c r="N18" s="358"/>
      <c r="O18" s="358"/>
      <c r="P18" s="358"/>
      <c r="Q18" s="358"/>
      <c r="R18" s="358"/>
      <c r="S18" s="358"/>
      <c r="T18" s="359" t="str">
        <f t="shared" si="1"/>
        <v xml:space="preserve"> </v>
      </c>
    </row>
    <row r="19" spans="2:20" ht="31.5" customHeight="1">
      <c r="B19" s="358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9" t="str">
        <f t="shared" si="0"/>
        <v xml:space="preserve"> </v>
      </c>
      <c r="N19" s="358"/>
      <c r="O19" s="358"/>
      <c r="P19" s="358"/>
      <c r="Q19" s="358"/>
      <c r="R19" s="358"/>
      <c r="S19" s="358"/>
      <c r="T19" s="359" t="str">
        <f t="shared" si="1"/>
        <v xml:space="preserve"> </v>
      </c>
    </row>
    <row r="20" spans="2:20" ht="31.5" customHeight="1">
      <c r="B20" s="358"/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9" t="str">
        <f t="shared" si="0"/>
        <v xml:space="preserve"> </v>
      </c>
      <c r="N20" s="358"/>
      <c r="O20" s="358"/>
      <c r="P20" s="358"/>
      <c r="Q20" s="358"/>
      <c r="R20" s="358"/>
      <c r="S20" s="358"/>
      <c r="T20" s="359" t="str">
        <f t="shared" si="1"/>
        <v xml:space="preserve"> </v>
      </c>
    </row>
    <row r="21" spans="2:20" ht="31.5" customHeight="1">
      <c r="B21" s="358"/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9" t="str">
        <f t="shared" si="0"/>
        <v xml:space="preserve"> </v>
      </c>
      <c r="N21" s="358"/>
      <c r="O21" s="358"/>
      <c r="P21" s="358"/>
      <c r="Q21" s="358"/>
      <c r="R21" s="358"/>
      <c r="S21" s="358"/>
      <c r="T21" s="359" t="str">
        <f t="shared" si="1"/>
        <v xml:space="preserve"> </v>
      </c>
    </row>
    <row r="22" spans="2:20" ht="31.5" customHeight="1"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9" t="str">
        <f t="shared" si="0"/>
        <v xml:space="preserve"> </v>
      </c>
      <c r="N22" s="358"/>
      <c r="O22" s="358"/>
      <c r="P22" s="358"/>
      <c r="Q22" s="358"/>
      <c r="R22" s="358"/>
      <c r="S22" s="358"/>
      <c r="T22" s="359" t="str">
        <f>IF(S22*R22*Q22=0," ",S22*R22*Q22)</f>
        <v xml:space="preserve"> </v>
      </c>
    </row>
    <row r="23" spans="2:20" ht="31.5" customHeight="1"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9" t="str">
        <f t="shared" si="0"/>
        <v xml:space="preserve"> </v>
      </c>
      <c r="N23" s="358"/>
      <c r="O23" s="358"/>
      <c r="P23" s="358"/>
      <c r="Q23" s="358"/>
      <c r="R23" s="358"/>
      <c r="S23" s="358"/>
      <c r="T23" s="359" t="str">
        <f t="shared" si="1"/>
        <v xml:space="preserve"> </v>
      </c>
    </row>
    <row r="24" spans="2:20" ht="31.5" customHeight="1"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9" t="str">
        <f t="shared" si="0"/>
        <v xml:space="preserve"> </v>
      </c>
      <c r="N24" s="358"/>
      <c r="O24" s="358"/>
      <c r="P24" s="358"/>
      <c r="Q24" s="358"/>
      <c r="R24" s="358"/>
      <c r="S24" s="358"/>
      <c r="T24" s="359" t="str">
        <f t="shared" si="1"/>
        <v xml:space="preserve"> </v>
      </c>
    </row>
    <row r="25" spans="2:20" ht="31.5" customHeight="1"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9" t="str">
        <f t="shared" si="0"/>
        <v xml:space="preserve"> </v>
      </c>
      <c r="N25" s="358"/>
      <c r="O25" s="358"/>
      <c r="P25" s="358"/>
      <c r="Q25" s="358"/>
      <c r="R25" s="358"/>
      <c r="S25" s="358"/>
      <c r="T25" s="359" t="str">
        <f t="shared" si="1"/>
        <v xml:space="preserve"> </v>
      </c>
    </row>
    <row r="26" spans="2:20" ht="31.5" customHeight="1"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359" t="str">
        <f t="shared" si="0"/>
        <v xml:space="preserve"> </v>
      </c>
      <c r="N26" s="358"/>
      <c r="O26" s="358"/>
      <c r="P26" s="358"/>
      <c r="Q26" s="358"/>
      <c r="R26" s="358"/>
      <c r="S26" s="358"/>
      <c r="T26" s="359" t="str">
        <f t="shared" si="1"/>
        <v xml:space="preserve"> </v>
      </c>
    </row>
    <row r="27" spans="2:20" ht="31.5" customHeight="1"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9" t="str">
        <f t="shared" si="0"/>
        <v xml:space="preserve"> </v>
      </c>
      <c r="N27" s="358"/>
      <c r="O27" s="358"/>
      <c r="P27" s="358"/>
      <c r="Q27" s="358"/>
      <c r="R27" s="358"/>
      <c r="S27" s="358"/>
      <c r="T27" s="359" t="str">
        <f t="shared" si="1"/>
        <v xml:space="preserve"> </v>
      </c>
    </row>
    <row r="28" spans="2:20" ht="31.5" customHeight="1"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9" t="str">
        <f t="shared" si="0"/>
        <v xml:space="preserve"> </v>
      </c>
      <c r="N28" s="358"/>
      <c r="O28" s="358"/>
      <c r="P28" s="358"/>
      <c r="Q28" s="358"/>
      <c r="R28" s="358"/>
      <c r="S28" s="358"/>
      <c r="T28" s="359" t="str">
        <f t="shared" si="1"/>
        <v xml:space="preserve"> </v>
      </c>
    </row>
    <row r="29" spans="2:20" ht="31.5" customHeight="1"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9" t="str">
        <f t="shared" si="0"/>
        <v xml:space="preserve"> </v>
      </c>
      <c r="N29" s="358"/>
      <c r="O29" s="358"/>
      <c r="P29" s="358"/>
      <c r="Q29" s="358"/>
      <c r="R29" s="358"/>
      <c r="S29" s="358"/>
      <c r="T29" s="359" t="str">
        <f t="shared" si="1"/>
        <v xml:space="preserve"> </v>
      </c>
    </row>
    <row r="30" spans="2:20" ht="31.5" customHeight="1"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9" t="str">
        <f t="shared" si="0"/>
        <v xml:space="preserve"> </v>
      </c>
      <c r="N30" s="358"/>
      <c r="O30" s="358"/>
      <c r="P30" s="358"/>
      <c r="Q30" s="358"/>
      <c r="R30" s="358"/>
      <c r="S30" s="358"/>
      <c r="T30" s="359" t="str">
        <f t="shared" si="1"/>
        <v xml:space="preserve"> </v>
      </c>
    </row>
    <row r="31" spans="2:20" ht="31.5" customHeight="1"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9" t="str">
        <f t="shared" si="0"/>
        <v xml:space="preserve"> </v>
      </c>
      <c r="N31" s="358"/>
      <c r="O31" s="358"/>
      <c r="P31" s="358"/>
      <c r="Q31" s="358"/>
      <c r="R31" s="358"/>
      <c r="S31" s="358"/>
      <c r="T31" s="359" t="str">
        <f t="shared" si="1"/>
        <v xml:space="preserve"> </v>
      </c>
    </row>
    <row r="32" spans="2:20" ht="31.5" customHeight="1"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9" t="str">
        <f t="shared" si="0"/>
        <v xml:space="preserve"> </v>
      </c>
      <c r="N32" s="358"/>
      <c r="O32" s="358"/>
      <c r="P32" s="358"/>
      <c r="Q32" s="358"/>
      <c r="R32" s="358"/>
      <c r="S32" s="358"/>
      <c r="T32" s="359" t="str">
        <f t="shared" si="1"/>
        <v xml:space="preserve"> </v>
      </c>
    </row>
    <row r="33" spans="2:20" ht="31.5" customHeight="1"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9" t="str">
        <f t="shared" si="0"/>
        <v xml:space="preserve"> </v>
      </c>
      <c r="N33" s="358"/>
      <c r="O33" s="358"/>
      <c r="P33" s="358"/>
      <c r="Q33" s="358"/>
      <c r="R33" s="358"/>
      <c r="S33" s="358"/>
      <c r="T33" s="359" t="str">
        <f t="shared" si="1"/>
        <v xml:space="preserve"> </v>
      </c>
    </row>
    <row r="34" spans="2:20" ht="31.5" customHeight="1"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9" t="str">
        <f t="shared" si="0"/>
        <v xml:space="preserve"> </v>
      </c>
      <c r="N34" s="358"/>
      <c r="O34" s="358"/>
      <c r="P34" s="358"/>
      <c r="Q34" s="358"/>
      <c r="R34" s="358"/>
      <c r="S34" s="358"/>
      <c r="T34" s="359" t="str">
        <f t="shared" si="1"/>
        <v xml:space="preserve"> </v>
      </c>
    </row>
    <row r="35" spans="2:20" ht="31.5" customHeight="1"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9" t="str">
        <f t="shared" si="0"/>
        <v xml:space="preserve"> </v>
      </c>
      <c r="N35" s="358"/>
      <c r="O35" s="358"/>
      <c r="P35" s="358"/>
      <c r="Q35" s="358"/>
      <c r="R35" s="358"/>
      <c r="S35" s="358"/>
      <c r="T35" s="359" t="str">
        <f t="shared" si="1"/>
        <v xml:space="preserve"> </v>
      </c>
    </row>
    <row r="36" spans="2:20" ht="31.5" customHeight="1">
      <c r="B36" s="358"/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9" t="str">
        <f t="shared" si="0"/>
        <v xml:space="preserve"> </v>
      </c>
      <c r="N36" s="358"/>
      <c r="O36" s="358"/>
      <c r="P36" s="358"/>
      <c r="Q36" s="358"/>
      <c r="R36" s="358"/>
      <c r="S36" s="358"/>
      <c r="T36" s="359" t="str">
        <f t="shared" si="1"/>
        <v xml:space="preserve"> </v>
      </c>
    </row>
    <row r="37" spans="2:20" ht="31.5" customHeight="1"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9" t="str">
        <f t="shared" si="0"/>
        <v xml:space="preserve"> </v>
      </c>
      <c r="N37" s="358"/>
      <c r="O37" s="358"/>
      <c r="P37" s="358"/>
      <c r="Q37" s="358"/>
      <c r="R37" s="358"/>
      <c r="S37" s="358"/>
      <c r="T37" s="359" t="str">
        <f t="shared" si="1"/>
        <v xml:space="preserve"> </v>
      </c>
    </row>
    <row r="38" spans="2:20" ht="31.5" customHeight="1"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9" t="str">
        <f t="shared" si="0"/>
        <v xml:space="preserve"> </v>
      </c>
      <c r="N38" s="358"/>
      <c r="O38" s="358"/>
      <c r="P38" s="358"/>
      <c r="Q38" s="358"/>
      <c r="R38" s="358"/>
      <c r="S38" s="358"/>
      <c r="T38" s="359" t="str">
        <f t="shared" si="1"/>
        <v xml:space="preserve"> </v>
      </c>
    </row>
    <row r="39" spans="2:20" ht="31.5" customHeight="1"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9" t="str">
        <f t="shared" si="0"/>
        <v xml:space="preserve"> </v>
      </c>
      <c r="N39" s="358"/>
      <c r="O39" s="358"/>
      <c r="P39" s="358"/>
      <c r="Q39" s="358"/>
      <c r="R39" s="358"/>
      <c r="S39" s="358"/>
      <c r="T39" s="359" t="str">
        <f t="shared" si="1"/>
        <v xml:space="preserve"> </v>
      </c>
    </row>
    <row r="40" spans="2:20" ht="31.5" customHeight="1">
      <c r="B40" s="358"/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9" t="str">
        <f t="shared" si="0"/>
        <v xml:space="preserve"> </v>
      </c>
      <c r="N40" s="358"/>
      <c r="O40" s="358"/>
      <c r="P40" s="358"/>
      <c r="Q40" s="358"/>
      <c r="R40" s="358"/>
      <c r="S40" s="358"/>
      <c r="T40" s="359" t="str">
        <f t="shared" si="1"/>
        <v xml:space="preserve"> </v>
      </c>
    </row>
    <row r="41" spans="2:20" ht="31.5" customHeight="1">
      <c r="B41" s="358"/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9" t="str">
        <f t="shared" si="0"/>
        <v xml:space="preserve"> </v>
      </c>
      <c r="N41" s="358"/>
      <c r="O41" s="358"/>
      <c r="P41" s="358"/>
      <c r="Q41" s="358"/>
      <c r="R41" s="358"/>
      <c r="S41" s="358"/>
      <c r="T41" s="359" t="str">
        <f t="shared" si="1"/>
        <v xml:space="preserve"> </v>
      </c>
    </row>
    <row r="42" spans="2:20" ht="31.5" customHeight="1">
      <c r="B42" s="358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9" t="str">
        <f t="shared" si="0"/>
        <v xml:space="preserve"> </v>
      </c>
      <c r="N42" s="358"/>
      <c r="O42" s="358"/>
      <c r="P42" s="358"/>
      <c r="Q42" s="358"/>
      <c r="R42" s="358"/>
      <c r="S42" s="358"/>
      <c r="T42" s="359" t="str">
        <f t="shared" si="1"/>
        <v xml:space="preserve"> </v>
      </c>
    </row>
    <row r="43" spans="2:20" ht="31.5" customHeight="1"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9" t="str">
        <f t="shared" si="0"/>
        <v xml:space="preserve"> </v>
      </c>
      <c r="N43" s="358"/>
      <c r="O43" s="358"/>
      <c r="P43" s="358"/>
      <c r="Q43" s="358"/>
      <c r="R43" s="358"/>
      <c r="S43" s="358"/>
      <c r="T43" s="359" t="str">
        <f t="shared" si="1"/>
        <v xml:space="preserve"> </v>
      </c>
    </row>
    <row r="44" spans="2:20" ht="31.5" customHeight="1">
      <c r="B44" s="358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9" t="str">
        <f t="shared" si="0"/>
        <v xml:space="preserve"> </v>
      </c>
      <c r="N44" s="358"/>
      <c r="O44" s="358"/>
      <c r="P44" s="358"/>
      <c r="Q44" s="358"/>
      <c r="R44" s="358"/>
      <c r="S44" s="358"/>
      <c r="T44" s="359" t="str">
        <f t="shared" si="1"/>
        <v xml:space="preserve"> </v>
      </c>
    </row>
    <row r="45" spans="2:20" ht="31.5" customHeight="1"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9" t="str">
        <f t="shared" si="0"/>
        <v xml:space="preserve"> </v>
      </c>
      <c r="N45" s="358"/>
      <c r="O45" s="358"/>
      <c r="P45" s="358"/>
      <c r="Q45" s="358"/>
      <c r="R45" s="358"/>
      <c r="S45" s="358"/>
      <c r="T45" s="359" t="str">
        <f t="shared" si="1"/>
        <v xml:space="preserve"> </v>
      </c>
    </row>
    <row r="46" spans="2:20" ht="31.5" customHeight="1">
      <c r="B46" s="358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9" t="str">
        <f t="shared" si="0"/>
        <v xml:space="preserve"> </v>
      </c>
      <c r="N46" s="358"/>
      <c r="O46" s="358"/>
      <c r="P46" s="358"/>
      <c r="Q46" s="358"/>
      <c r="R46" s="358"/>
      <c r="S46" s="358"/>
      <c r="T46" s="359" t="str">
        <f t="shared" si="1"/>
        <v xml:space="preserve"> </v>
      </c>
    </row>
    <row r="47" spans="2:20" ht="31.5" customHeight="1">
      <c r="B47" s="358"/>
      <c r="C47" s="358"/>
      <c r="D47" s="358"/>
      <c r="E47" s="358"/>
      <c r="F47" s="358"/>
      <c r="G47" s="358"/>
      <c r="H47" s="358"/>
      <c r="I47" s="358"/>
      <c r="J47" s="358"/>
      <c r="K47" s="358"/>
      <c r="L47" s="358"/>
      <c r="M47" s="359" t="str">
        <f t="shared" si="0"/>
        <v xml:space="preserve"> </v>
      </c>
      <c r="N47" s="358"/>
      <c r="O47" s="358"/>
      <c r="P47" s="358"/>
      <c r="Q47" s="358"/>
      <c r="R47" s="358"/>
      <c r="S47" s="358"/>
      <c r="T47" s="359" t="str">
        <f t="shared" si="1"/>
        <v xml:space="preserve"> </v>
      </c>
    </row>
    <row r="48" spans="2:20" ht="31.5" customHeight="1">
      <c r="B48" s="358"/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9" t="str">
        <f t="shared" si="0"/>
        <v xml:space="preserve"> </v>
      </c>
      <c r="N48" s="358"/>
      <c r="O48" s="358"/>
      <c r="P48" s="358"/>
      <c r="Q48" s="358"/>
      <c r="R48" s="358"/>
      <c r="S48" s="358"/>
      <c r="T48" s="359" t="str">
        <f t="shared" si="1"/>
        <v xml:space="preserve"> </v>
      </c>
    </row>
    <row r="49" spans="2:20" ht="31.5" customHeight="1">
      <c r="B49" s="358"/>
      <c r="C49" s="358"/>
      <c r="D49" s="358"/>
      <c r="E49" s="358"/>
      <c r="F49" s="358"/>
      <c r="G49" s="358"/>
      <c r="H49" s="358"/>
      <c r="I49" s="358"/>
      <c r="J49" s="358"/>
      <c r="K49" s="358"/>
      <c r="L49" s="358"/>
      <c r="M49" s="359" t="str">
        <f t="shared" si="0"/>
        <v xml:space="preserve"> </v>
      </c>
      <c r="N49" s="358"/>
      <c r="O49" s="358"/>
      <c r="P49" s="358"/>
      <c r="Q49" s="358"/>
      <c r="R49" s="358"/>
      <c r="S49" s="358"/>
      <c r="T49" s="359" t="str">
        <f t="shared" si="1"/>
        <v xml:space="preserve"> </v>
      </c>
    </row>
    <row r="50" spans="2:20" ht="31.5" customHeight="1">
      <c r="B50" s="358"/>
      <c r="C50" s="358"/>
      <c r="D50" s="358"/>
      <c r="E50" s="358"/>
      <c r="F50" s="358"/>
      <c r="G50" s="358"/>
      <c r="H50" s="358"/>
      <c r="I50" s="358"/>
      <c r="J50" s="358"/>
      <c r="K50" s="358"/>
      <c r="L50" s="358"/>
      <c r="M50" s="359" t="str">
        <f t="shared" si="0"/>
        <v xml:space="preserve"> </v>
      </c>
      <c r="N50" s="358"/>
      <c r="O50" s="358"/>
      <c r="P50" s="358"/>
      <c r="Q50" s="358"/>
      <c r="R50" s="358"/>
      <c r="S50" s="358"/>
      <c r="T50" s="359" t="str">
        <f t="shared" si="1"/>
        <v xml:space="preserve"> </v>
      </c>
    </row>
    <row r="51" spans="2:20" ht="31.5" customHeight="1"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9" t="str">
        <f t="shared" si="0"/>
        <v xml:space="preserve"> </v>
      </c>
      <c r="N51" s="358"/>
      <c r="O51" s="358"/>
      <c r="P51" s="358"/>
      <c r="Q51" s="358"/>
      <c r="R51" s="358"/>
      <c r="S51" s="358"/>
      <c r="T51" s="359" t="str">
        <f t="shared" si="1"/>
        <v xml:space="preserve"> </v>
      </c>
    </row>
    <row r="52" spans="2:20" ht="31.5" customHeight="1">
      <c r="B52" s="358"/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9" t="str">
        <f t="shared" si="0"/>
        <v xml:space="preserve"> </v>
      </c>
      <c r="N52" s="358"/>
      <c r="O52" s="358"/>
      <c r="P52" s="358"/>
      <c r="Q52" s="358"/>
      <c r="R52" s="358"/>
      <c r="S52" s="358"/>
      <c r="T52" s="359" t="str">
        <f t="shared" si="1"/>
        <v xml:space="preserve"> </v>
      </c>
    </row>
    <row r="53" spans="2:20" ht="31.5" customHeight="1">
      <c r="B53" s="358"/>
      <c r="C53" s="358"/>
      <c r="D53" s="358"/>
      <c r="E53" s="358"/>
      <c r="F53" s="358"/>
      <c r="G53" s="358"/>
      <c r="H53" s="358"/>
      <c r="I53" s="358"/>
      <c r="J53" s="358"/>
      <c r="K53" s="358"/>
      <c r="L53" s="358"/>
      <c r="M53" s="359" t="str">
        <f t="shared" si="0"/>
        <v xml:space="preserve"> </v>
      </c>
      <c r="N53" s="358"/>
      <c r="O53" s="358"/>
      <c r="P53" s="358"/>
      <c r="Q53" s="358"/>
      <c r="R53" s="358"/>
      <c r="S53" s="358"/>
      <c r="T53" s="359" t="str">
        <f t="shared" si="1"/>
        <v xml:space="preserve"> </v>
      </c>
    </row>
    <row r="54" spans="2:20" ht="31.5" customHeight="1">
      <c r="B54" s="358"/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9" t="str">
        <f t="shared" si="0"/>
        <v xml:space="preserve"> </v>
      </c>
      <c r="N54" s="358"/>
      <c r="O54" s="358"/>
      <c r="P54" s="358"/>
      <c r="Q54" s="358"/>
      <c r="R54" s="358"/>
      <c r="S54" s="358"/>
      <c r="T54" s="359" t="str">
        <f t="shared" si="1"/>
        <v xml:space="preserve"> </v>
      </c>
    </row>
    <row r="55" spans="2:20" ht="31.5" customHeight="1"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9" t="str">
        <f t="shared" si="0"/>
        <v xml:space="preserve"> </v>
      </c>
      <c r="N55" s="358"/>
      <c r="O55" s="358"/>
      <c r="P55" s="358"/>
      <c r="Q55" s="358"/>
      <c r="R55" s="358"/>
      <c r="S55" s="358"/>
      <c r="T55" s="359" t="str">
        <f t="shared" si="1"/>
        <v xml:space="preserve"> </v>
      </c>
    </row>
    <row r="56" spans="2:20" ht="31.5" customHeight="1"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9" t="str">
        <f t="shared" si="0"/>
        <v xml:space="preserve"> </v>
      </c>
      <c r="N56" s="358"/>
      <c r="O56" s="358"/>
      <c r="P56" s="358"/>
      <c r="Q56" s="358"/>
      <c r="R56" s="358"/>
      <c r="S56" s="358"/>
      <c r="T56" s="359" t="str">
        <f t="shared" si="1"/>
        <v xml:space="preserve"> </v>
      </c>
    </row>
    <row r="57" spans="2:20" ht="31.5" customHeight="1">
      <c r="B57" s="358"/>
      <c r="C57" s="358"/>
      <c r="D57" s="358"/>
      <c r="E57" s="358"/>
      <c r="F57" s="358"/>
      <c r="G57" s="358"/>
      <c r="H57" s="358"/>
      <c r="I57" s="358"/>
      <c r="J57" s="358"/>
      <c r="K57" s="358"/>
      <c r="L57" s="358"/>
      <c r="M57" s="359" t="str">
        <f t="shared" si="0"/>
        <v xml:space="preserve"> </v>
      </c>
      <c r="N57" s="358"/>
      <c r="O57" s="358"/>
      <c r="P57" s="358"/>
      <c r="Q57" s="358"/>
      <c r="R57" s="358"/>
      <c r="S57" s="358"/>
      <c r="T57" s="359" t="str">
        <f t="shared" si="1"/>
        <v xml:space="preserve"> </v>
      </c>
    </row>
    <row r="58" spans="2:20" ht="31.5" customHeight="1">
      <c r="B58" s="358"/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9" t="str">
        <f t="shared" si="0"/>
        <v xml:space="preserve"> </v>
      </c>
      <c r="N58" s="358"/>
      <c r="O58" s="358"/>
      <c r="P58" s="358"/>
      <c r="Q58" s="358"/>
      <c r="R58" s="358"/>
      <c r="S58" s="358"/>
      <c r="T58" s="359" t="str">
        <f t="shared" si="1"/>
        <v xml:space="preserve"> </v>
      </c>
    </row>
    <row r="59" spans="2:20" ht="31.5" customHeight="1"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9" t="str">
        <f t="shared" si="0"/>
        <v xml:space="preserve"> </v>
      </c>
      <c r="N59" s="358"/>
      <c r="O59" s="358"/>
      <c r="P59" s="358"/>
      <c r="Q59" s="358"/>
      <c r="R59" s="358"/>
      <c r="S59" s="358"/>
      <c r="T59" s="359" t="str">
        <f t="shared" si="1"/>
        <v xml:space="preserve"> </v>
      </c>
    </row>
    <row r="60" spans="2:20" ht="31.5" customHeight="1">
      <c r="B60" s="358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9" t="str">
        <f t="shared" si="0"/>
        <v xml:space="preserve"> </v>
      </c>
      <c r="N60" s="358"/>
      <c r="O60" s="358"/>
      <c r="P60" s="358"/>
      <c r="Q60" s="358"/>
      <c r="R60" s="358"/>
      <c r="S60" s="358"/>
      <c r="T60" s="359" t="str">
        <f t="shared" si="1"/>
        <v xml:space="preserve"> </v>
      </c>
    </row>
    <row r="61" spans="2:20" ht="31.5" customHeight="1"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9" t="str">
        <f t="shared" si="0"/>
        <v xml:space="preserve"> </v>
      </c>
      <c r="N61" s="358"/>
      <c r="O61" s="358"/>
      <c r="P61" s="358"/>
      <c r="Q61" s="358"/>
      <c r="R61" s="358"/>
      <c r="S61" s="358"/>
      <c r="T61" s="359" t="str">
        <f t="shared" si="1"/>
        <v xml:space="preserve"> </v>
      </c>
    </row>
    <row r="62" spans="2:20" ht="31.5" customHeight="1">
      <c r="B62" s="358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9" t="str">
        <f t="shared" si="0"/>
        <v xml:space="preserve"> </v>
      </c>
      <c r="N62" s="358"/>
      <c r="O62" s="358"/>
      <c r="P62" s="358"/>
      <c r="Q62" s="358"/>
      <c r="R62" s="358"/>
      <c r="S62" s="358"/>
      <c r="T62" s="359" t="str">
        <f t="shared" si="1"/>
        <v xml:space="preserve"> </v>
      </c>
    </row>
    <row r="63" spans="2:20" ht="31.5" customHeight="1">
      <c r="B63" s="358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9" t="str">
        <f t="shared" si="0"/>
        <v xml:space="preserve"> </v>
      </c>
      <c r="N63" s="358"/>
      <c r="O63" s="358"/>
      <c r="P63" s="358"/>
      <c r="Q63" s="358"/>
      <c r="R63" s="358"/>
      <c r="S63" s="358"/>
      <c r="T63" s="359" t="str">
        <f t="shared" si="1"/>
        <v xml:space="preserve"> </v>
      </c>
    </row>
    <row r="64" spans="2:20" ht="31.5" customHeight="1"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 t="str">
        <f t="shared" si="0"/>
        <v xml:space="preserve"> </v>
      </c>
      <c r="N64" s="358"/>
      <c r="O64" s="358"/>
      <c r="P64" s="358"/>
      <c r="Q64" s="358"/>
      <c r="R64" s="358"/>
      <c r="S64" s="358"/>
      <c r="T64" s="359" t="str">
        <f t="shared" si="1"/>
        <v xml:space="preserve"> </v>
      </c>
    </row>
    <row r="65" spans="2:20" ht="31.5" customHeight="1">
      <c r="B65" s="358"/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9" t="str">
        <f t="shared" si="0"/>
        <v xml:space="preserve"> </v>
      </c>
      <c r="N65" s="358"/>
      <c r="O65" s="358"/>
      <c r="P65" s="358"/>
      <c r="Q65" s="358"/>
      <c r="R65" s="358"/>
      <c r="S65" s="358"/>
      <c r="T65" s="359" t="str">
        <f t="shared" si="1"/>
        <v xml:space="preserve"> </v>
      </c>
    </row>
    <row r="66" spans="2:20" ht="31.5" customHeight="1">
      <c r="B66" s="358"/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9" t="str">
        <f t="shared" si="0"/>
        <v xml:space="preserve"> </v>
      </c>
      <c r="N66" s="358"/>
      <c r="O66" s="358"/>
      <c r="P66" s="358"/>
      <c r="Q66" s="358"/>
      <c r="R66" s="358"/>
      <c r="S66" s="358"/>
      <c r="T66" s="359" t="str">
        <f t="shared" si="1"/>
        <v xml:space="preserve"> </v>
      </c>
    </row>
    <row r="67" spans="2:20" ht="31.5" customHeight="1">
      <c r="B67" s="358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9" t="str">
        <f t="shared" si="0"/>
        <v xml:space="preserve"> </v>
      </c>
      <c r="N67" s="358"/>
      <c r="O67" s="358"/>
      <c r="P67" s="358"/>
      <c r="Q67" s="358"/>
      <c r="R67" s="358"/>
      <c r="S67" s="358"/>
      <c r="T67" s="359" t="str">
        <f t="shared" si="1"/>
        <v xml:space="preserve"> </v>
      </c>
    </row>
    <row r="68" spans="2:20" ht="31.5" customHeight="1">
      <c r="B68" s="358"/>
      <c r="C68" s="358"/>
      <c r="D68" s="358"/>
      <c r="E68" s="358"/>
      <c r="F68" s="358"/>
      <c r="G68" s="358"/>
      <c r="H68" s="358"/>
      <c r="I68" s="358"/>
      <c r="J68" s="358"/>
      <c r="K68" s="358"/>
      <c r="L68" s="358"/>
      <c r="M68" s="359" t="str">
        <f t="shared" si="0"/>
        <v xml:space="preserve"> </v>
      </c>
      <c r="N68" s="358"/>
      <c r="O68" s="358"/>
      <c r="P68" s="358"/>
      <c r="Q68" s="358"/>
      <c r="R68" s="358"/>
      <c r="S68" s="358"/>
      <c r="T68" s="359" t="str">
        <f t="shared" si="1"/>
        <v xml:space="preserve"> </v>
      </c>
    </row>
    <row r="69" spans="2:20" ht="31.5" customHeight="1">
      <c r="B69" s="358"/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9" t="str">
        <f t="shared" si="0"/>
        <v xml:space="preserve"> </v>
      </c>
      <c r="N69" s="358"/>
      <c r="O69" s="358"/>
      <c r="P69" s="358"/>
      <c r="Q69" s="358"/>
      <c r="R69" s="358"/>
      <c r="S69" s="358"/>
      <c r="T69" s="359" t="str">
        <f t="shared" si="1"/>
        <v xml:space="preserve"> </v>
      </c>
    </row>
    <row r="70" spans="2:20" ht="31.5" customHeight="1">
      <c r="B70" s="358"/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9" t="str">
        <f t="shared" si="0"/>
        <v xml:space="preserve"> </v>
      </c>
      <c r="N70" s="358"/>
      <c r="O70" s="358"/>
      <c r="P70" s="358"/>
      <c r="Q70" s="358"/>
      <c r="R70" s="358"/>
      <c r="S70" s="358"/>
      <c r="T70" s="359" t="str">
        <f t="shared" si="1"/>
        <v xml:space="preserve"> </v>
      </c>
    </row>
    <row r="71" spans="2:20" ht="31.5" customHeight="1">
      <c r="B71" s="358"/>
      <c r="C71" s="358"/>
      <c r="D71" s="358"/>
      <c r="E71" s="358"/>
      <c r="F71" s="358"/>
      <c r="G71" s="358"/>
      <c r="H71" s="358"/>
      <c r="I71" s="358"/>
      <c r="J71" s="358"/>
      <c r="K71" s="358"/>
      <c r="L71" s="358"/>
      <c r="M71" s="359" t="str">
        <f t="shared" si="0"/>
        <v xml:space="preserve"> </v>
      </c>
      <c r="N71" s="358"/>
      <c r="O71" s="358"/>
      <c r="P71" s="358"/>
      <c r="Q71" s="358"/>
      <c r="R71" s="358"/>
      <c r="S71" s="358"/>
      <c r="T71" s="359" t="str">
        <f t="shared" si="1"/>
        <v xml:space="preserve"> </v>
      </c>
    </row>
    <row r="72" spans="2:20" ht="31.5" customHeight="1">
      <c r="B72" s="358"/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9" t="str">
        <f t="shared" si="0"/>
        <v xml:space="preserve"> </v>
      </c>
      <c r="N72" s="358"/>
      <c r="O72" s="358"/>
      <c r="P72" s="358"/>
      <c r="Q72" s="358"/>
      <c r="R72" s="358"/>
      <c r="S72" s="358"/>
      <c r="T72" s="359" t="str">
        <f t="shared" si="1"/>
        <v xml:space="preserve"> </v>
      </c>
    </row>
    <row r="73" spans="2:20" ht="31.5" customHeight="1">
      <c r="B73" s="358"/>
      <c r="C73" s="358"/>
      <c r="D73" s="358"/>
      <c r="E73" s="358"/>
      <c r="F73" s="358"/>
      <c r="G73" s="358"/>
      <c r="H73" s="358"/>
      <c r="I73" s="358"/>
      <c r="J73" s="358"/>
      <c r="K73" s="358"/>
      <c r="L73" s="358"/>
      <c r="M73" s="359" t="str">
        <f t="shared" si="0"/>
        <v xml:space="preserve"> </v>
      </c>
      <c r="N73" s="358"/>
      <c r="O73" s="358"/>
      <c r="P73" s="358"/>
      <c r="Q73" s="358"/>
      <c r="R73" s="358"/>
      <c r="S73" s="358"/>
      <c r="T73" s="359" t="str">
        <f t="shared" si="1"/>
        <v xml:space="preserve"> </v>
      </c>
    </row>
    <row r="74" spans="2:20" ht="31.5" customHeight="1">
      <c r="B74" s="358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9" t="str">
        <f t="shared" si="0"/>
        <v xml:space="preserve"> </v>
      </c>
      <c r="N74" s="358"/>
      <c r="O74" s="358"/>
      <c r="P74" s="358"/>
      <c r="Q74" s="358"/>
      <c r="R74" s="358"/>
      <c r="S74" s="358"/>
      <c r="T74" s="359" t="str">
        <f t="shared" si="1"/>
        <v xml:space="preserve"> </v>
      </c>
    </row>
    <row r="75" spans="2:20" ht="31.5" customHeight="1">
      <c r="B75" s="358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9" t="str">
        <f t="shared" si="0"/>
        <v xml:space="preserve"> </v>
      </c>
      <c r="N75" s="358"/>
      <c r="O75" s="358"/>
      <c r="P75" s="358"/>
      <c r="Q75" s="358"/>
      <c r="R75" s="358"/>
      <c r="S75" s="358"/>
      <c r="T75" s="359" t="str">
        <f t="shared" si="1"/>
        <v xml:space="preserve"> </v>
      </c>
    </row>
    <row r="76" spans="2:20" ht="31.5" customHeight="1">
      <c r="B76" s="358"/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9" t="str">
        <f t="shared" si="0"/>
        <v xml:space="preserve"> </v>
      </c>
      <c r="N76" s="358"/>
      <c r="O76" s="358"/>
      <c r="P76" s="358"/>
      <c r="Q76" s="358"/>
      <c r="R76" s="358"/>
      <c r="S76" s="358"/>
      <c r="T76" s="359" t="str">
        <f t="shared" si="1"/>
        <v xml:space="preserve"> </v>
      </c>
    </row>
    <row r="77" spans="2:20" ht="31.5" customHeight="1">
      <c r="B77" s="358"/>
      <c r="C77" s="358"/>
      <c r="D77" s="358"/>
      <c r="E77" s="358"/>
      <c r="F77" s="358"/>
      <c r="G77" s="358"/>
      <c r="H77" s="358"/>
      <c r="I77" s="358"/>
      <c r="J77" s="358"/>
      <c r="K77" s="358"/>
      <c r="L77" s="358"/>
      <c r="M77" s="359" t="str">
        <f t="shared" si="0"/>
        <v xml:space="preserve"> </v>
      </c>
      <c r="N77" s="358"/>
      <c r="O77" s="358"/>
      <c r="P77" s="358"/>
      <c r="Q77" s="358"/>
      <c r="R77" s="358"/>
      <c r="S77" s="358"/>
      <c r="T77" s="359" t="str">
        <f t="shared" si="1"/>
        <v xml:space="preserve"> </v>
      </c>
    </row>
    <row r="78" spans="2:20" ht="31.5" customHeight="1">
      <c r="B78" s="358"/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9" t="str">
        <f t="shared" si="0"/>
        <v xml:space="preserve"> </v>
      </c>
      <c r="N78" s="358"/>
      <c r="O78" s="358"/>
      <c r="P78" s="358"/>
      <c r="Q78" s="358"/>
      <c r="R78" s="358"/>
      <c r="S78" s="358"/>
      <c r="T78" s="359" t="str">
        <f t="shared" si="1"/>
        <v xml:space="preserve"> </v>
      </c>
    </row>
    <row r="79" spans="2:20" ht="31.5" customHeight="1">
      <c r="B79" s="358"/>
      <c r="C79" s="358"/>
      <c r="D79" s="358"/>
      <c r="E79" s="358"/>
      <c r="F79" s="358"/>
      <c r="G79" s="358"/>
      <c r="H79" s="358"/>
      <c r="I79" s="358"/>
      <c r="J79" s="358"/>
      <c r="K79" s="358"/>
      <c r="L79" s="358"/>
      <c r="M79" s="359" t="str">
        <f t="shared" si="0"/>
        <v xml:space="preserve"> </v>
      </c>
      <c r="N79" s="358"/>
      <c r="O79" s="358"/>
      <c r="P79" s="358"/>
      <c r="Q79" s="358"/>
      <c r="R79" s="358"/>
      <c r="S79" s="358"/>
      <c r="T79" s="359" t="str">
        <f t="shared" si="1"/>
        <v xml:space="preserve"> </v>
      </c>
    </row>
    <row r="80" spans="2:20" ht="31.5" customHeight="1">
      <c r="B80" s="358"/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9" t="str">
        <f t="shared" ref="M80:M143" si="2">IF(L80*I80*F80=0," ",L80*I80*F80)</f>
        <v xml:space="preserve"> </v>
      </c>
      <c r="N80" s="358"/>
      <c r="O80" s="358"/>
      <c r="P80" s="358"/>
      <c r="Q80" s="358"/>
      <c r="R80" s="358"/>
      <c r="S80" s="358"/>
      <c r="T80" s="359" t="str">
        <f t="shared" ref="T80:T143" si="3">IF(S80*R80*Q80=0," ",S80*R80*Q80)</f>
        <v xml:space="preserve"> </v>
      </c>
    </row>
    <row r="81" spans="2:20" ht="31.5" customHeight="1">
      <c r="B81" s="358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9" t="str">
        <f t="shared" si="2"/>
        <v xml:space="preserve"> </v>
      </c>
      <c r="N81" s="358"/>
      <c r="O81" s="358"/>
      <c r="P81" s="358"/>
      <c r="Q81" s="358"/>
      <c r="R81" s="358"/>
      <c r="S81" s="358"/>
      <c r="T81" s="359" t="str">
        <f t="shared" si="3"/>
        <v xml:space="preserve"> </v>
      </c>
    </row>
    <row r="82" spans="2:20" ht="31.5" customHeight="1">
      <c r="B82" s="358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9" t="str">
        <f t="shared" si="2"/>
        <v xml:space="preserve"> </v>
      </c>
      <c r="N82" s="358"/>
      <c r="O82" s="358"/>
      <c r="P82" s="358"/>
      <c r="Q82" s="358"/>
      <c r="R82" s="358"/>
      <c r="S82" s="358"/>
      <c r="T82" s="359" t="str">
        <f t="shared" si="3"/>
        <v xml:space="preserve"> </v>
      </c>
    </row>
    <row r="83" spans="2:20" ht="31.5" customHeight="1"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9" t="str">
        <f t="shared" si="2"/>
        <v xml:space="preserve"> </v>
      </c>
      <c r="N83" s="358"/>
      <c r="O83" s="358"/>
      <c r="P83" s="358"/>
      <c r="Q83" s="358"/>
      <c r="R83" s="358"/>
      <c r="S83" s="358"/>
      <c r="T83" s="359" t="str">
        <f t="shared" si="3"/>
        <v xml:space="preserve"> </v>
      </c>
    </row>
    <row r="84" spans="2:20" ht="31.5" customHeight="1">
      <c r="B84" s="358"/>
      <c r="C84" s="358"/>
      <c r="D84" s="358"/>
      <c r="E84" s="358"/>
      <c r="F84" s="358"/>
      <c r="G84" s="358"/>
      <c r="H84" s="358"/>
      <c r="I84" s="358"/>
      <c r="J84" s="358"/>
      <c r="K84" s="358"/>
      <c r="L84" s="358"/>
      <c r="M84" s="359" t="str">
        <f t="shared" si="2"/>
        <v xml:space="preserve"> </v>
      </c>
      <c r="N84" s="358"/>
      <c r="O84" s="358"/>
      <c r="P84" s="358"/>
      <c r="Q84" s="358"/>
      <c r="R84" s="358"/>
      <c r="S84" s="358"/>
      <c r="T84" s="359" t="str">
        <f t="shared" si="3"/>
        <v xml:space="preserve"> </v>
      </c>
    </row>
    <row r="85" spans="2:20" ht="31.5" customHeight="1">
      <c r="B85" s="358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9" t="str">
        <f t="shared" si="2"/>
        <v xml:space="preserve"> </v>
      </c>
      <c r="N85" s="358"/>
      <c r="O85" s="358"/>
      <c r="P85" s="358"/>
      <c r="Q85" s="358"/>
      <c r="R85" s="358"/>
      <c r="S85" s="358"/>
      <c r="T85" s="359" t="str">
        <f t="shared" si="3"/>
        <v xml:space="preserve"> </v>
      </c>
    </row>
    <row r="86" spans="2:20" ht="31.5" customHeight="1">
      <c r="B86" s="358"/>
      <c r="C86" s="358"/>
      <c r="D86" s="358"/>
      <c r="E86" s="358"/>
      <c r="F86" s="358"/>
      <c r="G86" s="358"/>
      <c r="H86" s="358"/>
      <c r="I86" s="358"/>
      <c r="J86" s="358"/>
      <c r="K86" s="358"/>
      <c r="L86" s="358"/>
      <c r="M86" s="359" t="str">
        <f t="shared" si="2"/>
        <v xml:space="preserve"> </v>
      </c>
      <c r="N86" s="358"/>
      <c r="O86" s="358"/>
      <c r="P86" s="358"/>
      <c r="Q86" s="358"/>
      <c r="R86" s="358"/>
      <c r="S86" s="358"/>
      <c r="T86" s="359" t="str">
        <f t="shared" si="3"/>
        <v xml:space="preserve"> </v>
      </c>
    </row>
    <row r="87" spans="2:20" ht="31.5" customHeight="1">
      <c r="B87" s="358"/>
      <c r="C87" s="358"/>
      <c r="D87" s="358"/>
      <c r="E87" s="358"/>
      <c r="F87" s="358"/>
      <c r="G87" s="358"/>
      <c r="H87" s="358"/>
      <c r="I87" s="358"/>
      <c r="J87" s="358"/>
      <c r="K87" s="358"/>
      <c r="L87" s="358"/>
      <c r="M87" s="359" t="str">
        <f t="shared" si="2"/>
        <v xml:space="preserve"> </v>
      </c>
      <c r="N87" s="358"/>
      <c r="O87" s="358"/>
      <c r="P87" s="358"/>
      <c r="Q87" s="358"/>
      <c r="R87" s="358"/>
      <c r="S87" s="358"/>
      <c r="T87" s="359" t="str">
        <f t="shared" si="3"/>
        <v xml:space="preserve"> </v>
      </c>
    </row>
    <row r="88" spans="2:20" ht="31.5" customHeight="1">
      <c r="B88" s="358"/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9" t="str">
        <f t="shared" si="2"/>
        <v xml:space="preserve"> </v>
      </c>
      <c r="N88" s="358"/>
      <c r="O88" s="358"/>
      <c r="P88" s="358"/>
      <c r="Q88" s="358"/>
      <c r="R88" s="358"/>
      <c r="S88" s="358"/>
      <c r="T88" s="359" t="str">
        <f t="shared" si="3"/>
        <v xml:space="preserve"> </v>
      </c>
    </row>
    <row r="89" spans="2:20" ht="31.5" customHeight="1">
      <c r="B89" s="358"/>
      <c r="C89" s="358"/>
      <c r="D89" s="358"/>
      <c r="E89" s="358"/>
      <c r="F89" s="358"/>
      <c r="G89" s="358"/>
      <c r="H89" s="358"/>
      <c r="I89" s="358"/>
      <c r="J89" s="358"/>
      <c r="K89" s="358"/>
      <c r="L89" s="358"/>
      <c r="M89" s="359" t="str">
        <f t="shared" si="2"/>
        <v xml:space="preserve"> </v>
      </c>
      <c r="N89" s="358"/>
      <c r="O89" s="358"/>
      <c r="P89" s="358"/>
      <c r="Q89" s="358"/>
      <c r="R89" s="358"/>
      <c r="S89" s="358"/>
      <c r="T89" s="359" t="str">
        <f t="shared" si="3"/>
        <v xml:space="preserve"> </v>
      </c>
    </row>
    <row r="90" spans="2:20" ht="31.5" customHeight="1">
      <c r="B90" s="358"/>
      <c r="C90" s="358"/>
      <c r="D90" s="358"/>
      <c r="E90" s="358"/>
      <c r="F90" s="358"/>
      <c r="G90" s="358"/>
      <c r="H90" s="358"/>
      <c r="I90" s="358"/>
      <c r="J90" s="358"/>
      <c r="K90" s="358"/>
      <c r="L90" s="358"/>
      <c r="M90" s="359" t="str">
        <f t="shared" si="2"/>
        <v xml:space="preserve"> </v>
      </c>
      <c r="N90" s="358"/>
      <c r="O90" s="358"/>
      <c r="P90" s="358"/>
      <c r="Q90" s="358"/>
      <c r="R90" s="358"/>
      <c r="S90" s="358"/>
      <c r="T90" s="359" t="str">
        <f t="shared" si="3"/>
        <v xml:space="preserve"> </v>
      </c>
    </row>
    <row r="91" spans="2:20" ht="31.5" customHeight="1"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9" t="str">
        <f t="shared" si="2"/>
        <v xml:space="preserve"> </v>
      </c>
      <c r="N91" s="358"/>
      <c r="O91" s="358"/>
      <c r="P91" s="358"/>
      <c r="Q91" s="358"/>
      <c r="R91" s="358"/>
      <c r="S91" s="358"/>
      <c r="T91" s="359" t="str">
        <f t="shared" si="3"/>
        <v xml:space="preserve"> </v>
      </c>
    </row>
    <row r="92" spans="2:20" ht="31.5" customHeight="1">
      <c r="B92" s="358"/>
      <c r="C92" s="358"/>
      <c r="D92" s="358"/>
      <c r="E92" s="358"/>
      <c r="F92" s="358"/>
      <c r="G92" s="358"/>
      <c r="H92" s="358"/>
      <c r="I92" s="358"/>
      <c r="J92" s="358"/>
      <c r="K92" s="358"/>
      <c r="L92" s="358"/>
      <c r="M92" s="359" t="str">
        <f t="shared" si="2"/>
        <v xml:space="preserve"> </v>
      </c>
      <c r="N92" s="358"/>
      <c r="O92" s="358"/>
      <c r="P92" s="358"/>
      <c r="Q92" s="358"/>
      <c r="R92" s="358"/>
      <c r="S92" s="358"/>
      <c r="T92" s="359" t="str">
        <f t="shared" si="3"/>
        <v xml:space="preserve"> </v>
      </c>
    </row>
    <row r="93" spans="2:20" ht="31.5" customHeight="1">
      <c r="B93" s="358"/>
      <c r="C93" s="358"/>
      <c r="D93" s="358"/>
      <c r="E93" s="358"/>
      <c r="F93" s="358"/>
      <c r="G93" s="358"/>
      <c r="H93" s="358"/>
      <c r="I93" s="358"/>
      <c r="J93" s="358"/>
      <c r="K93" s="358"/>
      <c r="L93" s="358"/>
      <c r="M93" s="359" t="str">
        <f t="shared" si="2"/>
        <v xml:space="preserve"> </v>
      </c>
      <c r="N93" s="358"/>
      <c r="O93" s="358"/>
      <c r="P93" s="358"/>
      <c r="Q93" s="358"/>
      <c r="R93" s="358"/>
      <c r="S93" s="358"/>
      <c r="T93" s="359" t="str">
        <f t="shared" si="3"/>
        <v xml:space="preserve"> </v>
      </c>
    </row>
    <row r="94" spans="2:20" ht="31.5" customHeight="1">
      <c r="B94" s="358"/>
      <c r="C94" s="358"/>
      <c r="D94" s="358"/>
      <c r="E94" s="358"/>
      <c r="F94" s="358"/>
      <c r="G94" s="358"/>
      <c r="H94" s="358"/>
      <c r="I94" s="358"/>
      <c r="J94" s="358"/>
      <c r="K94" s="358"/>
      <c r="L94" s="358"/>
      <c r="M94" s="359" t="str">
        <f t="shared" si="2"/>
        <v xml:space="preserve"> </v>
      </c>
      <c r="N94" s="358"/>
      <c r="O94" s="358"/>
      <c r="P94" s="358"/>
      <c r="Q94" s="358"/>
      <c r="R94" s="358"/>
      <c r="S94" s="358"/>
      <c r="T94" s="359" t="str">
        <f t="shared" si="3"/>
        <v xml:space="preserve"> </v>
      </c>
    </row>
    <row r="95" spans="2:20" ht="31.5" customHeight="1">
      <c r="B95" s="358"/>
      <c r="C95" s="358"/>
      <c r="D95" s="358"/>
      <c r="E95" s="358"/>
      <c r="F95" s="358"/>
      <c r="G95" s="358"/>
      <c r="H95" s="358"/>
      <c r="I95" s="358"/>
      <c r="J95" s="358"/>
      <c r="K95" s="358"/>
      <c r="L95" s="358"/>
      <c r="M95" s="359" t="str">
        <f t="shared" si="2"/>
        <v xml:space="preserve"> </v>
      </c>
      <c r="N95" s="358"/>
      <c r="O95" s="358"/>
      <c r="P95" s="358"/>
      <c r="Q95" s="358"/>
      <c r="R95" s="358"/>
      <c r="S95" s="358"/>
      <c r="T95" s="359" t="str">
        <f t="shared" si="3"/>
        <v xml:space="preserve"> </v>
      </c>
    </row>
    <row r="96" spans="2:20" ht="31.5" customHeight="1">
      <c r="B96" s="358"/>
      <c r="C96" s="358"/>
      <c r="D96" s="358"/>
      <c r="E96" s="358"/>
      <c r="F96" s="358"/>
      <c r="G96" s="358"/>
      <c r="H96" s="358"/>
      <c r="I96" s="358"/>
      <c r="J96" s="358"/>
      <c r="K96" s="358"/>
      <c r="L96" s="358"/>
      <c r="M96" s="359" t="str">
        <f t="shared" si="2"/>
        <v xml:space="preserve"> </v>
      </c>
      <c r="N96" s="358"/>
      <c r="O96" s="358"/>
      <c r="P96" s="358"/>
      <c r="Q96" s="358"/>
      <c r="R96" s="358"/>
      <c r="S96" s="358"/>
      <c r="T96" s="359" t="str">
        <f t="shared" si="3"/>
        <v xml:space="preserve"> </v>
      </c>
    </row>
    <row r="97" spans="2:20" ht="31.5" customHeight="1">
      <c r="B97" s="358"/>
      <c r="C97" s="358"/>
      <c r="D97" s="358"/>
      <c r="E97" s="358"/>
      <c r="F97" s="358"/>
      <c r="G97" s="358"/>
      <c r="H97" s="358"/>
      <c r="I97" s="358"/>
      <c r="J97" s="358"/>
      <c r="K97" s="358"/>
      <c r="L97" s="358"/>
      <c r="M97" s="359" t="str">
        <f t="shared" si="2"/>
        <v xml:space="preserve"> </v>
      </c>
      <c r="N97" s="358"/>
      <c r="O97" s="358"/>
      <c r="P97" s="358"/>
      <c r="Q97" s="358"/>
      <c r="R97" s="358"/>
      <c r="S97" s="358"/>
      <c r="T97" s="359" t="str">
        <f t="shared" si="3"/>
        <v xml:space="preserve"> </v>
      </c>
    </row>
    <row r="98" spans="2:20" ht="31.5" customHeight="1">
      <c r="B98" s="358"/>
      <c r="C98" s="358"/>
      <c r="D98" s="358"/>
      <c r="E98" s="358"/>
      <c r="F98" s="358"/>
      <c r="G98" s="358"/>
      <c r="H98" s="358"/>
      <c r="I98" s="358"/>
      <c r="J98" s="358"/>
      <c r="K98" s="358"/>
      <c r="L98" s="358"/>
      <c r="M98" s="359" t="str">
        <f t="shared" si="2"/>
        <v xml:space="preserve"> </v>
      </c>
      <c r="N98" s="358"/>
      <c r="O98" s="358"/>
      <c r="P98" s="358"/>
      <c r="Q98" s="358"/>
      <c r="R98" s="358"/>
      <c r="S98" s="358"/>
      <c r="T98" s="359" t="str">
        <f t="shared" si="3"/>
        <v xml:space="preserve"> </v>
      </c>
    </row>
    <row r="99" spans="2:20" ht="31.5" customHeight="1">
      <c r="B99" s="358"/>
      <c r="C99" s="358"/>
      <c r="D99" s="358"/>
      <c r="E99" s="358"/>
      <c r="F99" s="358"/>
      <c r="G99" s="358"/>
      <c r="H99" s="358"/>
      <c r="I99" s="358"/>
      <c r="J99" s="358"/>
      <c r="K99" s="358"/>
      <c r="L99" s="358"/>
      <c r="M99" s="359" t="str">
        <f t="shared" si="2"/>
        <v xml:space="preserve"> </v>
      </c>
      <c r="N99" s="358"/>
      <c r="O99" s="358"/>
      <c r="P99" s="358"/>
      <c r="Q99" s="358"/>
      <c r="R99" s="358"/>
      <c r="S99" s="358"/>
      <c r="T99" s="359" t="str">
        <f t="shared" si="3"/>
        <v xml:space="preserve"> </v>
      </c>
    </row>
    <row r="100" spans="2:20" ht="31.5" customHeight="1">
      <c r="B100" s="358"/>
      <c r="C100" s="358"/>
      <c r="D100" s="358"/>
      <c r="E100" s="358"/>
      <c r="F100" s="358"/>
      <c r="G100" s="358"/>
      <c r="H100" s="358"/>
      <c r="I100" s="358"/>
      <c r="J100" s="358"/>
      <c r="K100" s="358"/>
      <c r="L100" s="358"/>
      <c r="M100" s="359" t="str">
        <f t="shared" si="2"/>
        <v xml:space="preserve"> </v>
      </c>
      <c r="N100" s="358"/>
      <c r="O100" s="358"/>
      <c r="P100" s="358"/>
      <c r="Q100" s="358"/>
      <c r="R100" s="358"/>
      <c r="S100" s="358"/>
      <c r="T100" s="359" t="str">
        <f t="shared" si="3"/>
        <v xml:space="preserve"> </v>
      </c>
    </row>
    <row r="101" spans="2:20" ht="31.5" customHeight="1">
      <c r="B101" s="358"/>
      <c r="C101" s="358"/>
      <c r="D101" s="358"/>
      <c r="E101" s="358"/>
      <c r="F101" s="358"/>
      <c r="G101" s="358"/>
      <c r="H101" s="358"/>
      <c r="I101" s="358"/>
      <c r="J101" s="358"/>
      <c r="K101" s="358"/>
      <c r="L101" s="358"/>
      <c r="M101" s="359" t="str">
        <f t="shared" si="2"/>
        <v xml:space="preserve"> </v>
      </c>
      <c r="N101" s="358"/>
      <c r="O101" s="358"/>
      <c r="P101" s="358"/>
      <c r="Q101" s="358"/>
      <c r="R101" s="358"/>
      <c r="S101" s="358"/>
      <c r="T101" s="359" t="str">
        <f t="shared" si="3"/>
        <v xml:space="preserve"> </v>
      </c>
    </row>
    <row r="102" spans="2:20" ht="31.5" customHeight="1">
      <c r="B102" s="358"/>
      <c r="C102" s="358"/>
      <c r="D102" s="358"/>
      <c r="E102" s="358"/>
      <c r="F102" s="358"/>
      <c r="G102" s="358"/>
      <c r="H102" s="358"/>
      <c r="I102" s="358"/>
      <c r="J102" s="358"/>
      <c r="K102" s="358"/>
      <c r="L102" s="358"/>
      <c r="M102" s="359" t="str">
        <f t="shared" si="2"/>
        <v xml:space="preserve"> </v>
      </c>
      <c r="N102" s="358"/>
      <c r="O102" s="358"/>
      <c r="P102" s="358"/>
      <c r="Q102" s="358"/>
      <c r="R102" s="358"/>
      <c r="S102" s="358"/>
      <c r="T102" s="359" t="str">
        <f t="shared" si="3"/>
        <v xml:space="preserve"> </v>
      </c>
    </row>
    <row r="103" spans="2:20" ht="31.5" customHeight="1">
      <c r="B103" s="358"/>
      <c r="C103" s="358"/>
      <c r="D103" s="358"/>
      <c r="E103" s="358"/>
      <c r="F103" s="358"/>
      <c r="G103" s="358"/>
      <c r="H103" s="358"/>
      <c r="I103" s="358"/>
      <c r="J103" s="358"/>
      <c r="K103" s="358"/>
      <c r="L103" s="358"/>
      <c r="M103" s="359" t="str">
        <f t="shared" si="2"/>
        <v xml:space="preserve"> </v>
      </c>
      <c r="N103" s="358"/>
      <c r="O103" s="358"/>
      <c r="P103" s="358"/>
      <c r="Q103" s="358"/>
      <c r="R103" s="358"/>
      <c r="S103" s="358"/>
      <c r="T103" s="359" t="str">
        <f t="shared" si="3"/>
        <v xml:space="preserve"> </v>
      </c>
    </row>
    <row r="104" spans="2:20" ht="31.5" customHeight="1">
      <c r="B104" s="358"/>
      <c r="C104" s="358"/>
      <c r="D104" s="358"/>
      <c r="E104" s="358"/>
      <c r="F104" s="358"/>
      <c r="G104" s="358"/>
      <c r="H104" s="358"/>
      <c r="I104" s="358"/>
      <c r="J104" s="358"/>
      <c r="K104" s="358"/>
      <c r="L104" s="358"/>
      <c r="M104" s="359" t="str">
        <f t="shared" si="2"/>
        <v xml:space="preserve"> </v>
      </c>
      <c r="N104" s="358"/>
      <c r="O104" s="358"/>
      <c r="P104" s="358"/>
      <c r="Q104" s="358"/>
      <c r="R104" s="358"/>
      <c r="S104" s="358"/>
      <c r="T104" s="359" t="str">
        <f t="shared" si="3"/>
        <v xml:space="preserve"> </v>
      </c>
    </row>
    <row r="105" spans="2:20" ht="31.5" customHeight="1">
      <c r="B105" s="358"/>
      <c r="C105" s="358"/>
      <c r="D105" s="358"/>
      <c r="E105" s="358"/>
      <c r="F105" s="358"/>
      <c r="G105" s="358"/>
      <c r="H105" s="358"/>
      <c r="I105" s="358"/>
      <c r="J105" s="358"/>
      <c r="K105" s="358"/>
      <c r="L105" s="358"/>
      <c r="M105" s="359" t="str">
        <f t="shared" si="2"/>
        <v xml:space="preserve"> </v>
      </c>
      <c r="N105" s="358"/>
      <c r="O105" s="358"/>
      <c r="P105" s="358"/>
      <c r="Q105" s="358"/>
      <c r="R105" s="358"/>
      <c r="S105" s="358"/>
      <c r="T105" s="359" t="str">
        <f t="shared" si="3"/>
        <v xml:space="preserve"> </v>
      </c>
    </row>
    <row r="106" spans="2:20" ht="31.5" customHeight="1">
      <c r="B106" s="358"/>
      <c r="C106" s="358"/>
      <c r="D106" s="358"/>
      <c r="E106" s="358"/>
      <c r="F106" s="358"/>
      <c r="G106" s="358"/>
      <c r="H106" s="358"/>
      <c r="I106" s="358"/>
      <c r="J106" s="358"/>
      <c r="K106" s="358"/>
      <c r="L106" s="358"/>
      <c r="M106" s="359" t="str">
        <f t="shared" si="2"/>
        <v xml:space="preserve"> </v>
      </c>
      <c r="N106" s="358"/>
      <c r="O106" s="358"/>
      <c r="P106" s="358"/>
      <c r="Q106" s="358"/>
      <c r="R106" s="358"/>
      <c r="S106" s="358"/>
      <c r="T106" s="359" t="str">
        <f t="shared" si="3"/>
        <v xml:space="preserve"> </v>
      </c>
    </row>
    <row r="107" spans="2:20" ht="31.5" customHeight="1">
      <c r="B107" s="358"/>
      <c r="C107" s="358"/>
      <c r="D107" s="358"/>
      <c r="E107" s="358"/>
      <c r="F107" s="358"/>
      <c r="G107" s="358"/>
      <c r="H107" s="358"/>
      <c r="I107" s="358"/>
      <c r="J107" s="358"/>
      <c r="K107" s="358"/>
      <c r="L107" s="358"/>
      <c r="M107" s="359" t="str">
        <f t="shared" si="2"/>
        <v xml:space="preserve"> </v>
      </c>
      <c r="N107" s="358"/>
      <c r="O107" s="358"/>
      <c r="P107" s="358"/>
      <c r="Q107" s="358"/>
      <c r="R107" s="358"/>
      <c r="S107" s="358"/>
      <c r="T107" s="359" t="str">
        <f t="shared" si="3"/>
        <v xml:space="preserve"> </v>
      </c>
    </row>
    <row r="108" spans="2:20" ht="31.5" customHeight="1">
      <c r="B108" s="358"/>
      <c r="C108" s="358"/>
      <c r="D108" s="358"/>
      <c r="E108" s="358"/>
      <c r="F108" s="358"/>
      <c r="G108" s="358"/>
      <c r="H108" s="358"/>
      <c r="I108" s="358"/>
      <c r="J108" s="358"/>
      <c r="K108" s="358"/>
      <c r="L108" s="358"/>
      <c r="M108" s="359" t="str">
        <f t="shared" si="2"/>
        <v xml:space="preserve"> </v>
      </c>
      <c r="N108" s="358"/>
      <c r="O108" s="358"/>
      <c r="P108" s="358"/>
      <c r="Q108" s="358"/>
      <c r="R108" s="358"/>
      <c r="S108" s="358"/>
      <c r="T108" s="359" t="str">
        <f t="shared" si="3"/>
        <v xml:space="preserve"> </v>
      </c>
    </row>
    <row r="109" spans="2:20" ht="31.5" customHeight="1">
      <c r="B109" s="358"/>
      <c r="C109" s="358"/>
      <c r="D109" s="358"/>
      <c r="E109" s="358"/>
      <c r="F109" s="358"/>
      <c r="G109" s="358"/>
      <c r="H109" s="358"/>
      <c r="I109" s="358"/>
      <c r="J109" s="358"/>
      <c r="K109" s="358"/>
      <c r="L109" s="358"/>
      <c r="M109" s="359" t="str">
        <f t="shared" si="2"/>
        <v xml:space="preserve"> </v>
      </c>
      <c r="N109" s="358"/>
      <c r="O109" s="358"/>
      <c r="P109" s="358"/>
      <c r="Q109" s="358"/>
      <c r="R109" s="358"/>
      <c r="S109" s="358"/>
      <c r="T109" s="359" t="str">
        <f t="shared" si="3"/>
        <v xml:space="preserve"> </v>
      </c>
    </row>
    <row r="110" spans="2:20" ht="31.5" customHeight="1">
      <c r="B110" s="358"/>
      <c r="C110" s="358"/>
      <c r="D110" s="358"/>
      <c r="E110" s="358"/>
      <c r="F110" s="358"/>
      <c r="G110" s="358"/>
      <c r="H110" s="358"/>
      <c r="I110" s="358"/>
      <c r="J110" s="358"/>
      <c r="K110" s="358"/>
      <c r="L110" s="358"/>
      <c r="M110" s="359" t="str">
        <f t="shared" si="2"/>
        <v xml:space="preserve"> </v>
      </c>
      <c r="N110" s="358"/>
      <c r="O110" s="358"/>
      <c r="P110" s="358"/>
      <c r="Q110" s="358"/>
      <c r="R110" s="358"/>
      <c r="S110" s="358"/>
      <c r="T110" s="359" t="str">
        <f t="shared" si="3"/>
        <v xml:space="preserve"> </v>
      </c>
    </row>
    <row r="111" spans="2:20" ht="31.5" customHeight="1">
      <c r="B111" s="358"/>
      <c r="C111" s="358"/>
      <c r="D111" s="358"/>
      <c r="E111" s="358"/>
      <c r="F111" s="358"/>
      <c r="G111" s="358"/>
      <c r="H111" s="358"/>
      <c r="I111" s="358"/>
      <c r="J111" s="358"/>
      <c r="K111" s="358"/>
      <c r="L111" s="358"/>
      <c r="M111" s="359" t="str">
        <f t="shared" si="2"/>
        <v xml:space="preserve"> </v>
      </c>
      <c r="N111" s="358"/>
      <c r="O111" s="358"/>
      <c r="P111" s="358"/>
      <c r="Q111" s="358"/>
      <c r="R111" s="358"/>
      <c r="S111" s="358"/>
      <c r="T111" s="359" t="str">
        <f t="shared" si="3"/>
        <v xml:space="preserve"> </v>
      </c>
    </row>
    <row r="112" spans="2:20" ht="31.5" customHeight="1">
      <c r="B112" s="358"/>
      <c r="C112" s="358"/>
      <c r="D112" s="358"/>
      <c r="E112" s="358"/>
      <c r="F112" s="358"/>
      <c r="G112" s="358"/>
      <c r="H112" s="358"/>
      <c r="I112" s="358"/>
      <c r="J112" s="358"/>
      <c r="K112" s="358"/>
      <c r="L112" s="358"/>
      <c r="M112" s="359" t="str">
        <f t="shared" si="2"/>
        <v xml:space="preserve"> </v>
      </c>
      <c r="N112" s="358"/>
      <c r="O112" s="358"/>
      <c r="P112" s="358"/>
      <c r="Q112" s="358"/>
      <c r="R112" s="358"/>
      <c r="S112" s="358"/>
      <c r="T112" s="359" t="str">
        <f t="shared" si="3"/>
        <v xml:space="preserve"> </v>
      </c>
    </row>
    <row r="113" spans="2:20" ht="31.5" customHeight="1">
      <c r="B113" s="358"/>
      <c r="C113" s="358"/>
      <c r="D113" s="358"/>
      <c r="E113" s="358"/>
      <c r="F113" s="358"/>
      <c r="G113" s="358"/>
      <c r="H113" s="358"/>
      <c r="I113" s="358"/>
      <c r="J113" s="358"/>
      <c r="K113" s="358"/>
      <c r="L113" s="358"/>
      <c r="M113" s="359" t="str">
        <f t="shared" si="2"/>
        <v xml:space="preserve"> </v>
      </c>
      <c r="N113" s="358"/>
      <c r="O113" s="358"/>
      <c r="P113" s="358"/>
      <c r="Q113" s="358"/>
      <c r="R113" s="358"/>
      <c r="S113" s="358"/>
      <c r="T113" s="359" t="str">
        <f t="shared" si="3"/>
        <v xml:space="preserve"> </v>
      </c>
    </row>
    <row r="114" spans="2:20" ht="31.5" customHeight="1">
      <c r="B114" s="358"/>
      <c r="C114" s="358"/>
      <c r="D114" s="358"/>
      <c r="E114" s="358"/>
      <c r="F114" s="358"/>
      <c r="G114" s="358"/>
      <c r="H114" s="358"/>
      <c r="I114" s="358"/>
      <c r="J114" s="358"/>
      <c r="K114" s="358"/>
      <c r="L114" s="358"/>
      <c r="M114" s="359" t="str">
        <f t="shared" si="2"/>
        <v xml:space="preserve"> </v>
      </c>
      <c r="N114" s="358"/>
      <c r="O114" s="358"/>
      <c r="P114" s="358"/>
      <c r="Q114" s="358"/>
      <c r="R114" s="358"/>
      <c r="S114" s="358"/>
      <c r="T114" s="359" t="str">
        <f t="shared" si="3"/>
        <v xml:space="preserve"> </v>
      </c>
    </row>
    <row r="115" spans="2:20" ht="31.5" customHeight="1">
      <c r="B115" s="358"/>
      <c r="C115" s="358"/>
      <c r="D115" s="358"/>
      <c r="E115" s="358"/>
      <c r="F115" s="358"/>
      <c r="G115" s="358"/>
      <c r="H115" s="358"/>
      <c r="I115" s="358"/>
      <c r="J115" s="358"/>
      <c r="K115" s="358"/>
      <c r="L115" s="358"/>
      <c r="M115" s="359" t="str">
        <f t="shared" si="2"/>
        <v xml:space="preserve"> </v>
      </c>
      <c r="N115" s="358"/>
      <c r="O115" s="358"/>
      <c r="P115" s="358"/>
      <c r="Q115" s="358"/>
      <c r="R115" s="358"/>
      <c r="S115" s="358"/>
      <c r="T115" s="359" t="str">
        <f t="shared" si="3"/>
        <v xml:space="preserve"> </v>
      </c>
    </row>
    <row r="116" spans="2:20" ht="31.5" customHeight="1">
      <c r="B116" s="358"/>
      <c r="C116" s="358"/>
      <c r="D116" s="358"/>
      <c r="E116" s="358"/>
      <c r="F116" s="358"/>
      <c r="G116" s="358"/>
      <c r="H116" s="358"/>
      <c r="I116" s="358"/>
      <c r="J116" s="358"/>
      <c r="K116" s="358"/>
      <c r="L116" s="358"/>
      <c r="M116" s="359" t="str">
        <f t="shared" si="2"/>
        <v xml:space="preserve"> </v>
      </c>
      <c r="N116" s="358"/>
      <c r="O116" s="358"/>
      <c r="P116" s="358"/>
      <c r="Q116" s="358"/>
      <c r="R116" s="358"/>
      <c r="S116" s="358"/>
      <c r="T116" s="359" t="str">
        <f t="shared" si="3"/>
        <v xml:space="preserve"> </v>
      </c>
    </row>
    <row r="117" spans="2:20" ht="31.5" customHeight="1">
      <c r="B117" s="358"/>
      <c r="C117" s="358"/>
      <c r="D117" s="358"/>
      <c r="E117" s="358"/>
      <c r="F117" s="358"/>
      <c r="G117" s="358"/>
      <c r="H117" s="358"/>
      <c r="I117" s="358"/>
      <c r="J117" s="358"/>
      <c r="K117" s="358"/>
      <c r="L117" s="358"/>
      <c r="M117" s="359" t="str">
        <f t="shared" si="2"/>
        <v xml:space="preserve"> </v>
      </c>
      <c r="N117" s="358"/>
      <c r="O117" s="358"/>
      <c r="P117" s="358"/>
      <c r="Q117" s="358"/>
      <c r="R117" s="358"/>
      <c r="S117" s="358"/>
      <c r="T117" s="359" t="str">
        <f t="shared" si="3"/>
        <v xml:space="preserve"> </v>
      </c>
    </row>
    <row r="118" spans="2:20" ht="31.5" customHeight="1">
      <c r="B118" s="358"/>
      <c r="C118" s="358"/>
      <c r="D118" s="358"/>
      <c r="E118" s="358"/>
      <c r="F118" s="358"/>
      <c r="G118" s="358"/>
      <c r="H118" s="358"/>
      <c r="I118" s="358"/>
      <c r="J118" s="358"/>
      <c r="K118" s="358"/>
      <c r="L118" s="358"/>
      <c r="M118" s="359" t="str">
        <f t="shared" si="2"/>
        <v xml:space="preserve"> </v>
      </c>
      <c r="N118" s="358"/>
      <c r="O118" s="358"/>
      <c r="P118" s="358"/>
      <c r="Q118" s="358"/>
      <c r="R118" s="358"/>
      <c r="S118" s="358"/>
      <c r="T118" s="359" t="str">
        <f t="shared" si="3"/>
        <v xml:space="preserve"> </v>
      </c>
    </row>
    <row r="119" spans="2:20" ht="31.5" customHeight="1">
      <c r="B119" s="358"/>
      <c r="C119" s="358"/>
      <c r="D119" s="358"/>
      <c r="E119" s="358"/>
      <c r="F119" s="358"/>
      <c r="G119" s="358"/>
      <c r="H119" s="358"/>
      <c r="I119" s="358"/>
      <c r="J119" s="358"/>
      <c r="K119" s="358"/>
      <c r="L119" s="358"/>
      <c r="M119" s="359" t="str">
        <f t="shared" si="2"/>
        <v xml:space="preserve"> </v>
      </c>
      <c r="N119" s="358"/>
      <c r="O119" s="358"/>
      <c r="P119" s="358"/>
      <c r="Q119" s="358"/>
      <c r="R119" s="358"/>
      <c r="S119" s="358"/>
      <c r="T119" s="359" t="str">
        <f t="shared" si="3"/>
        <v xml:space="preserve"> </v>
      </c>
    </row>
    <row r="120" spans="2:20" ht="31.5" customHeight="1">
      <c r="B120" s="358"/>
      <c r="C120" s="358"/>
      <c r="D120" s="358"/>
      <c r="E120" s="358"/>
      <c r="F120" s="358"/>
      <c r="G120" s="358"/>
      <c r="H120" s="358"/>
      <c r="I120" s="358"/>
      <c r="J120" s="358"/>
      <c r="K120" s="358"/>
      <c r="L120" s="358"/>
      <c r="M120" s="359" t="str">
        <f t="shared" si="2"/>
        <v xml:space="preserve"> </v>
      </c>
      <c r="N120" s="358"/>
      <c r="O120" s="358"/>
      <c r="P120" s="358"/>
      <c r="Q120" s="358"/>
      <c r="R120" s="358"/>
      <c r="S120" s="358"/>
      <c r="T120" s="359" t="str">
        <f t="shared" si="3"/>
        <v xml:space="preserve"> </v>
      </c>
    </row>
    <row r="121" spans="2:20" ht="31.5" customHeight="1">
      <c r="B121" s="358"/>
      <c r="C121" s="358"/>
      <c r="D121" s="358"/>
      <c r="E121" s="358"/>
      <c r="F121" s="358"/>
      <c r="G121" s="358"/>
      <c r="H121" s="358"/>
      <c r="I121" s="358"/>
      <c r="J121" s="358"/>
      <c r="K121" s="358"/>
      <c r="L121" s="358"/>
      <c r="M121" s="359" t="str">
        <f t="shared" si="2"/>
        <v xml:space="preserve"> </v>
      </c>
      <c r="N121" s="358"/>
      <c r="O121" s="358"/>
      <c r="P121" s="358"/>
      <c r="Q121" s="358"/>
      <c r="R121" s="358"/>
      <c r="S121" s="358"/>
      <c r="T121" s="359" t="str">
        <f t="shared" si="3"/>
        <v xml:space="preserve"> </v>
      </c>
    </row>
    <row r="122" spans="2:20" ht="31.5" customHeight="1">
      <c r="B122" s="358"/>
      <c r="C122" s="358"/>
      <c r="D122" s="358"/>
      <c r="E122" s="358"/>
      <c r="F122" s="358"/>
      <c r="G122" s="358"/>
      <c r="H122" s="358"/>
      <c r="I122" s="358"/>
      <c r="J122" s="358"/>
      <c r="K122" s="358"/>
      <c r="L122" s="358"/>
      <c r="M122" s="359" t="str">
        <f t="shared" si="2"/>
        <v xml:space="preserve"> </v>
      </c>
      <c r="N122" s="358"/>
      <c r="O122" s="358"/>
      <c r="P122" s="358"/>
      <c r="Q122" s="358"/>
      <c r="R122" s="358"/>
      <c r="S122" s="358"/>
      <c r="T122" s="359" t="str">
        <f t="shared" si="3"/>
        <v xml:space="preserve"> </v>
      </c>
    </row>
    <row r="123" spans="2:20" ht="31.5" customHeight="1">
      <c r="B123" s="358"/>
      <c r="C123" s="358"/>
      <c r="D123" s="358"/>
      <c r="E123" s="358"/>
      <c r="F123" s="358"/>
      <c r="G123" s="358"/>
      <c r="H123" s="358"/>
      <c r="I123" s="358"/>
      <c r="J123" s="358"/>
      <c r="K123" s="358"/>
      <c r="L123" s="358"/>
      <c r="M123" s="359" t="str">
        <f t="shared" si="2"/>
        <v xml:space="preserve"> </v>
      </c>
      <c r="N123" s="358"/>
      <c r="O123" s="358"/>
      <c r="P123" s="358"/>
      <c r="Q123" s="358"/>
      <c r="R123" s="358"/>
      <c r="S123" s="358"/>
      <c r="T123" s="359" t="str">
        <f t="shared" si="3"/>
        <v xml:space="preserve"> </v>
      </c>
    </row>
    <row r="124" spans="2:20" ht="31.5" customHeight="1">
      <c r="B124" s="358"/>
      <c r="C124" s="358"/>
      <c r="D124" s="358"/>
      <c r="E124" s="358"/>
      <c r="F124" s="358"/>
      <c r="G124" s="358"/>
      <c r="H124" s="358"/>
      <c r="I124" s="358"/>
      <c r="J124" s="358"/>
      <c r="K124" s="358"/>
      <c r="L124" s="358"/>
      <c r="M124" s="359" t="str">
        <f t="shared" si="2"/>
        <v xml:space="preserve"> </v>
      </c>
      <c r="N124" s="358"/>
      <c r="O124" s="358"/>
      <c r="P124" s="358"/>
      <c r="Q124" s="358"/>
      <c r="R124" s="358"/>
      <c r="S124" s="358"/>
      <c r="T124" s="359" t="str">
        <f t="shared" si="3"/>
        <v xml:space="preserve"> </v>
      </c>
    </row>
    <row r="125" spans="2:20" ht="31.5" customHeight="1">
      <c r="B125" s="358"/>
      <c r="C125" s="358"/>
      <c r="D125" s="358"/>
      <c r="E125" s="358"/>
      <c r="F125" s="358"/>
      <c r="G125" s="358"/>
      <c r="H125" s="358"/>
      <c r="I125" s="358"/>
      <c r="J125" s="358"/>
      <c r="K125" s="358"/>
      <c r="L125" s="358"/>
      <c r="M125" s="359" t="str">
        <f t="shared" si="2"/>
        <v xml:space="preserve"> </v>
      </c>
      <c r="N125" s="358"/>
      <c r="O125" s="358"/>
      <c r="P125" s="358"/>
      <c r="Q125" s="358"/>
      <c r="R125" s="358"/>
      <c r="S125" s="358"/>
      <c r="T125" s="359" t="str">
        <f t="shared" si="3"/>
        <v xml:space="preserve"> </v>
      </c>
    </row>
    <row r="126" spans="2:20" ht="31.5" customHeight="1">
      <c r="B126" s="358"/>
      <c r="C126" s="358"/>
      <c r="D126" s="358"/>
      <c r="E126" s="358"/>
      <c r="F126" s="358"/>
      <c r="G126" s="358"/>
      <c r="H126" s="358"/>
      <c r="I126" s="358"/>
      <c r="J126" s="358"/>
      <c r="K126" s="358"/>
      <c r="L126" s="358"/>
      <c r="M126" s="359" t="str">
        <f t="shared" si="2"/>
        <v xml:space="preserve"> </v>
      </c>
      <c r="N126" s="358"/>
      <c r="O126" s="358"/>
      <c r="P126" s="358"/>
      <c r="Q126" s="358"/>
      <c r="R126" s="358"/>
      <c r="S126" s="358"/>
      <c r="T126" s="359" t="str">
        <f t="shared" si="3"/>
        <v xml:space="preserve"> </v>
      </c>
    </row>
    <row r="127" spans="2:20" ht="31.5" customHeight="1">
      <c r="B127" s="358"/>
      <c r="C127" s="358"/>
      <c r="D127" s="358"/>
      <c r="E127" s="358"/>
      <c r="F127" s="358"/>
      <c r="G127" s="358"/>
      <c r="H127" s="358"/>
      <c r="I127" s="358"/>
      <c r="J127" s="358"/>
      <c r="K127" s="358"/>
      <c r="L127" s="358"/>
      <c r="M127" s="359" t="str">
        <f t="shared" si="2"/>
        <v xml:space="preserve"> </v>
      </c>
      <c r="N127" s="358"/>
      <c r="O127" s="358"/>
      <c r="P127" s="358"/>
      <c r="Q127" s="358"/>
      <c r="R127" s="358"/>
      <c r="S127" s="358"/>
      <c r="T127" s="359" t="str">
        <f t="shared" si="3"/>
        <v xml:space="preserve"> </v>
      </c>
    </row>
    <row r="128" spans="2:20" ht="31.5" customHeight="1">
      <c r="B128" s="358"/>
      <c r="C128" s="358"/>
      <c r="D128" s="358"/>
      <c r="E128" s="358"/>
      <c r="F128" s="358"/>
      <c r="G128" s="358"/>
      <c r="H128" s="358"/>
      <c r="I128" s="358"/>
      <c r="J128" s="358"/>
      <c r="K128" s="358"/>
      <c r="L128" s="358"/>
      <c r="M128" s="359" t="str">
        <f t="shared" si="2"/>
        <v xml:space="preserve"> </v>
      </c>
      <c r="N128" s="358"/>
      <c r="O128" s="358"/>
      <c r="P128" s="358"/>
      <c r="Q128" s="358"/>
      <c r="R128" s="358"/>
      <c r="S128" s="358"/>
      <c r="T128" s="359" t="str">
        <f t="shared" si="3"/>
        <v xml:space="preserve"> </v>
      </c>
    </row>
    <row r="129" spans="2:20" ht="31.5" customHeight="1">
      <c r="B129" s="358"/>
      <c r="C129" s="358"/>
      <c r="D129" s="358"/>
      <c r="E129" s="358"/>
      <c r="F129" s="358"/>
      <c r="G129" s="358"/>
      <c r="H129" s="358"/>
      <c r="I129" s="358"/>
      <c r="J129" s="358"/>
      <c r="K129" s="358"/>
      <c r="L129" s="358"/>
      <c r="M129" s="359" t="str">
        <f t="shared" si="2"/>
        <v xml:space="preserve"> </v>
      </c>
      <c r="N129" s="358"/>
      <c r="O129" s="358"/>
      <c r="P129" s="358"/>
      <c r="Q129" s="358"/>
      <c r="R129" s="358"/>
      <c r="S129" s="358"/>
      <c r="T129" s="359" t="str">
        <f t="shared" si="3"/>
        <v xml:space="preserve"> </v>
      </c>
    </row>
    <row r="130" spans="2:20" ht="31.5" customHeight="1">
      <c r="B130" s="358"/>
      <c r="C130" s="358"/>
      <c r="D130" s="358"/>
      <c r="E130" s="358"/>
      <c r="F130" s="358"/>
      <c r="G130" s="358"/>
      <c r="H130" s="358"/>
      <c r="I130" s="358"/>
      <c r="J130" s="358"/>
      <c r="K130" s="358"/>
      <c r="L130" s="358"/>
      <c r="M130" s="359" t="str">
        <f t="shared" si="2"/>
        <v xml:space="preserve"> </v>
      </c>
      <c r="N130" s="358"/>
      <c r="O130" s="358"/>
      <c r="P130" s="358"/>
      <c r="Q130" s="358"/>
      <c r="R130" s="358"/>
      <c r="S130" s="358"/>
      <c r="T130" s="359" t="str">
        <f t="shared" si="3"/>
        <v xml:space="preserve"> </v>
      </c>
    </row>
    <row r="131" spans="2:20" ht="31.5" customHeight="1">
      <c r="B131" s="358"/>
      <c r="C131" s="358"/>
      <c r="D131" s="358"/>
      <c r="E131" s="358"/>
      <c r="F131" s="358"/>
      <c r="G131" s="358"/>
      <c r="H131" s="358"/>
      <c r="I131" s="358"/>
      <c r="J131" s="358"/>
      <c r="K131" s="358"/>
      <c r="L131" s="358"/>
      <c r="M131" s="359" t="str">
        <f t="shared" si="2"/>
        <v xml:space="preserve"> </v>
      </c>
      <c r="N131" s="358"/>
      <c r="O131" s="358"/>
      <c r="P131" s="358"/>
      <c r="Q131" s="358"/>
      <c r="R131" s="358"/>
      <c r="S131" s="358"/>
      <c r="T131" s="359" t="str">
        <f t="shared" si="3"/>
        <v xml:space="preserve"> </v>
      </c>
    </row>
    <row r="132" spans="2:20" ht="31.5" customHeight="1">
      <c r="B132" s="358"/>
      <c r="C132" s="358"/>
      <c r="D132" s="358"/>
      <c r="E132" s="358"/>
      <c r="F132" s="358"/>
      <c r="G132" s="358"/>
      <c r="H132" s="358"/>
      <c r="I132" s="358"/>
      <c r="J132" s="358"/>
      <c r="K132" s="358"/>
      <c r="L132" s="358"/>
      <c r="M132" s="359" t="str">
        <f t="shared" si="2"/>
        <v xml:space="preserve"> </v>
      </c>
      <c r="N132" s="358"/>
      <c r="O132" s="358"/>
      <c r="P132" s="358"/>
      <c r="Q132" s="358"/>
      <c r="R132" s="358"/>
      <c r="S132" s="358"/>
      <c r="T132" s="359" t="str">
        <f t="shared" si="3"/>
        <v xml:space="preserve"> </v>
      </c>
    </row>
    <row r="133" spans="2:20" ht="31.5" customHeight="1">
      <c r="B133" s="358"/>
      <c r="C133" s="358"/>
      <c r="D133" s="358"/>
      <c r="E133" s="358"/>
      <c r="F133" s="358"/>
      <c r="G133" s="358"/>
      <c r="H133" s="358"/>
      <c r="I133" s="358"/>
      <c r="J133" s="358"/>
      <c r="K133" s="358"/>
      <c r="L133" s="358"/>
      <c r="M133" s="359" t="str">
        <f t="shared" si="2"/>
        <v xml:space="preserve"> </v>
      </c>
      <c r="N133" s="358"/>
      <c r="O133" s="358"/>
      <c r="P133" s="358"/>
      <c r="Q133" s="358"/>
      <c r="R133" s="358"/>
      <c r="S133" s="358"/>
      <c r="T133" s="359" t="str">
        <f t="shared" si="3"/>
        <v xml:space="preserve"> </v>
      </c>
    </row>
    <row r="134" spans="2:20" ht="31.5" customHeight="1">
      <c r="B134" s="358"/>
      <c r="C134" s="358"/>
      <c r="D134" s="358"/>
      <c r="E134" s="358"/>
      <c r="F134" s="358"/>
      <c r="G134" s="358"/>
      <c r="H134" s="358"/>
      <c r="I134" s="358"/>
      <c r="J134" s="358"/>
      <c r="K134" s="358"/>
      <c r="L134" s="358"/>
      <c r="M134" s="359" t="str">
        <f t="shared" si="2"/>
        <v xml:space="preserve"> </v>
      </c>
      <c r="N134" s="358"/>
      <c r="O134" s="358"/>
      <c r="P134" s="358"/>
      <c r="Q134" s="358"/>
      <c r="R134" s="358"/>
      <c r="S134" s="358"/>
      <c r="T134" s="359" t="str">
        <f t="shared" si="3"/>
        <v xml:space="preserve"> </v>
      </c>
    </row>
    <row r="135" spans="2:20" ht="31.5" customHeight="1">
      <c r="B135" s="358"/>
      <c r="C135" s="358"/>
      <c r="D135" s="358"/>
      <c r="E135" s="358"/>
      <c r="F135" s="358"/>
      <c r="G135" s="358"/>
      <c r="H135" s="358"/>
      <c r="I135" s="358"/>
      <c r="J135" s="358"/>
      <c r="K135" s="358"/>
      <c r="L135" s="358"/>
      <c r="M135" s="359" t="str">
        <f t="shared" si="2"/>
        <v xml:space="preserve"> </v>
      </c>
      <c r="N135" s="358"/>
      <c r="O135" s="358"/>
      <c r="P135" s="358"/>
      <c r="Q135" s="358"/>
      <c r="R135" s="358"/>
      <c r="S135" s="358"/>
      <c r="T135" s="359" t="str">
        <f t="shared" si="3"/>
        <v xml:space="preserve"> </v>
      </c>
    </row>
    <row r="136" spans="2:20" ht="31.5" customHeight="1">
      <c r="B136" s="358"/>
      <c r="C136" s="358"/>
      <c r="D136" s="358"/>
      <c r="E136" s="358"/>
      <c r="F136" s="358"/>
      <c r="G136" s="358"/>
      <c r="H136" s="358"/>
      <c r="I136" s="358"/>
      <c r="J136" s="358"/>
      <c r="K136" s="358"/>
      <c r="L136" s="358"/>
      <c r="M136" s="359" t="str">
        <f t="shared" si="2"/>
        <v xml:space="preserve"> </v>
      </c>
      <c r="N136" s="358"/>
      <c r="O136" s="358"/>
      <c r="P136" s="358"/>
      <c r="Q136" s="358"/>
      <c r="R136" s="358"/>
      <c r="S136" s="358"/>
      <c r="T136" s="359" t="str">
        <f t="shared" si="3"/>
        <v xml:space="preserve"> </v>
      </c>
    </row>
    <row r="137" spans="2:20" ht="31.5" customHeight="1">
      <c r="B137" s="358"/>
      <c r="C137" s="358"/>
      <c r="D137" s="358"/>
      <c r="E137" s="358"/>
      <c r="F137" s="358"/>
      <c r="G137" s="358"/>
      <c r="H137" s="358"/>
      <c r="I137" s="358"/>
      <c r="J137" s="358"/>
      <c r="K137" s="358"/>
      <c r="L137" s="358"/>
      <c r="M137" s="359" t="str">
        <f t="shared" si="2"/>
        <v xml:space="preserve"> </v>
      </c>
      <c r="N137" s="358"/>
      <c r="O137" s="358"/>
      <c r="P137" s="358"/>
      <c r="Q137" s="358"/>
      <c r="R137" s="358"/>
      <c r="S137" s="358"/>
      <c r="T137" s="359" t="str">
        <f t="shared" si="3"/>
        <v xml:space="preserve"> </v>
      </c>
    </row>
    <row r="138" spans="2:20" ht="31.5" customHeight="1">
      <c r="B138" s="358"/>
      <c r="C138" s="358"/>
      <c r="D138" s="358"/>
      <c r="E138" s="358"/>
      <c r="F138" s="358"/>
      <c r="G138" s="358"/>
      <c r="H138" s="358"/>
      <c r="I138" s="358"/>
      <c r="J138" s="358"/>
      <c r="K138" s="358"/>
      <c r="L138" s="358"/>
      <c r="M138" s="359" t="str">
        <f t="shared" si="2"/>
        <v xml:space="preserve"> </v>
      </c>
      <c r="N138" s="358"/>
      <c r="O138" s="358"/>
      <c r="P138" s="358"/>
      <c r="Q138" s="358"/>
      <c r="R138" s="358"/>
      <c r="S138" s="358"/>
      <c r="T138" s="359" t="str">
        <f t="shared" si="3"/>
        <v xml:space="preserve"> </v>
      </c>
    </row>
    <row r="139" spans="2:20" ht="31.5" customHeight="1">
      <c r="B139" s="358"/>
      <c r="C139" s="358"/>
      <c r="D139" s="358"/>
      <c r="E139" s="358"/>
      <c r="F139" s="358"/>
      <c r="G139" s="358"/>
      <c r="H139" s="358"/>
      <c r="I139" s="358"/>
      <c r="J139" s="358"/>
      <c r="K139" s="358"/>
      <c r="L139" s="358"/>
      <c r="M139" s="359" t="str">
        <f t="shared" si="2"/>
        <v xml:space="preserve"> </v>
      </c>
      <c r="N139" s="358"/>
      <c r="O139" s="358"/>
      <c r="P139" s="358"/>
      <c r="Q139" s="358"/>
      <c r="R139" s="358"/>
      <c r="S139" s="358"/>
      <c r="T139" s="359" t="str">
        <f t="shared" si="3"/>
        <v xml:space="preserve"> </v>
      </c>
    </row>
    <row r="140" spans="2:20" ht="31.5" customHeight="1">
      <c r="B140" s="358"/>
      <c r="C140" s="358"/>
      <c r="D140" s="358"/>
      <c r="E140" s="358"/>
      <c r="F140" s="358"/>
      <c r="G140" s="358"/>
      <c r="H140" s="358"/>
      <c r="I140" s="358"/>
      <c r="J140" s="358"/>
      <c r="K140" s="358"/>
      <c r="L140" s="358"/>
      <c r="M140" s="359" t="str">
        <f t="shared" si="2"/>
        <v xml:space="preserve"> </v>
      </c>
      <c r="N140" s="358"/>
      <c r="O140" s="358"/>
      <c r="P140" s="358"/>
      <c r="Q140" s="358"/>
      <c r="R140" s="358"/>
      <c r="S140" s="358"/>
      <c r="T140" s="359" t="str">
        <f t="shared" si="3"/>
        <v xml:space="preserve"> </v>
      </c>
    </row>
    <row r="141" spans="2:20" ht="31.5" customHeight="1">
      <c r="B141" s="358"/>
      <c r="C141" s="358"/>
      <c r="D141" s="358"/>
      <c r="E141" s="358"/>
      <c r="F141" s="358"/>
      <c r="G141" s="358"/>
      <c r="H141" s="358"/>
      <c r="I141" s="358"/>
      <c r="J141" s="358"/>
      <c r="K141" s="358"/>
      <c r="L141" s="358"/>
      <c r="M141" s="359" t="str">
        <f t="shared" si="2"/>
        <v xml:space="preserve"> </v>
      </c>
      <c r="N141" s="358"/>
      <c r="O141" s="358"/>
      <c r="P141" s="358"/>
      <c r="Q141" s="358"/>
      <c r="R141" s="358"/>
      <c r="S141" s="358"/>
      <c r="T141" s="359" t="str">
        <f t="shared" si="3"/>
        <v xml:space="preserve"> </v>
      </c>
    </row>
    <row r="142" spans="2:20" ht="31.5" customHeight="1">
      <c r="B142" s="358"/>
      <c r="C142" s="358"/>
      <c r="D142" s="358"/>
      <c r="E142" s="358"/>
      <c r="F142" s="358"/>
      <c r="G142" s="358"/>
      <c r="H142" s="358"/>
      <c r="I142" s="358"/>
      <c r="J142" s="358"/>
      <c r="K142" s="358"/>
      <c r="L142" s="358"/>
      <c r="M142" s="359" t="str">
        <f t="shared" si="2"/>
        <v xml:space="preserve"> </v>
      </c>
      <c r="N142" s="358"/>
      <c r="O142" s="358"/>
      <c r="P142" s="358"/>
      <c r="Q142" s="358"/>
      <c r="R142" s="358"/>
      <c r="S142" s="358"/>
      <c r="T142" s="359" t="str">
        <f t="shared" si="3"/>
        <v xml:space="preserve"> </v>
      </c>
    </row>
    <row r="143" spans="2:20" ht="31.5" customHeight="1">
      <c r="B143" s="358"/>
      <c r="C143" s="358"/>
      <c r="D143" s="358"/>
      <c r="E143" s="358"/>
      <c r="F143" s="358"/>
      <c r="G143" s="358"/>
      <c r="H143" s="358"/>
      <c r="I143" s="358"/>
      <c r="J143" s="358"/>
      <c r="K143" s="358"/>
      <c r="L143" s="358"/>
      <c r="M143" s="359" t="str">
        <f t="shared" si="2"/>
        <v xml:space="preserve"> </v>
      </c>
      <c r="N143" s="358"/>
      <c r="O143" s="358"/>
      <c r="P143" s="358"/>
      <c r="Q143" s="358"/>
      <c r="R143" s="358"/>
      <c r="S143" s="358"/>
      <c r="T143" s="359" t="str">
        <f t="shared" si="3"/>
        <v xml:space="preserve"> </v>
      </c>
    </row>
    <row r="144" spans="2:20" ht="31.5" customHeight="1">
      <c r="B144" s="358"/>
      <c r="C144" s="358"/>
      <c r="D144" s="358"/>
      <c r="E144" s="358"/>
      <c r="F144" s="358"/>
      <c r="G144" s="358"/>
      <c r="H144" s="358"/>
      <c r="I144" s="358"/>
      <c r="J144" s="358"/>
      <c r="K144" s="358"/>
      <c r="L144" s="358"/>
      <c r="M144" s="359" t="str">
        <f t="shared" ref="M144:M201" si="4">IF(L144*I144*F144=0," ",L144*I144*F144)</f>
        <v xml:space="preserve"> </v>
      </c>
      <c r="N144" s="358"/>
      <c r="O144" s="358"/>
      <c r="P144" s="358"/>
      <c r="Q144" s="358"/>
      <c r="R144" s="358"/>
      <c r="S144" s="358"/>
      <c r="T144" s="359" t="str">
        <f t="shared" ref="T144:T201" si="5">IF(S144*R144*Q144=0," ",S144*R144*Q144)</f>
        <v xml:space="preserve"> </v>
      </c>
    </row>
    <row r="145" spans="2:20" ht="31.5" customHeight="1">
      <c r="B145" s="358"/>
      <c r="C145" s="358"/>
      <c r="D145" s="358"/>
      <c r="E145" s="358"/>
      <c r="F145" s="358"/>
      <c r="G145" s="358"/>
      <c r="H145" s="358"/>
      <c r="I145" s="358"/>
      <c r="J145" s="358"/>
      <c r="K145" s="358"/>
      <c r="L145" s="358"/>
      <c r="M145" s="359" t="str">
        <f t="shared" si="4"/>
        <v xml:space="preserve"> </v>
      </c>
      <c r="N145" s="358"/>
      <c r="O145" s="358"/>
      <c r="P145" s="358"/>
      <c r="Q145" s="358"/>
      <c r="R145" s="358"/>
      <c r="S145" s="358"/>
      <c r="T145" s="359" t="str">
        <f t="shared" si="5"/>
        <v xml:space="preserve"> </v>
      </c>
    </row>
    <row r="146" spans="2:20" ht="31.5" customHeight="1">
      <c r="B146" s="358"/>
      <c r="C146" s="358"/>
      <c r="D146" s="358"/>
      <c r="E146" s="358"/>
      <c r="F146" s="358"/>
      <c r="G146" s="358"/>
      <c r="H146" s="358"/>
      <c r="I146" s="358"/>
      <c r="J146" s="358"/>
      <c r="K146" s="358"/>
      <c r="L146" s="358"/>
      <c r="M146" s="359" t="str">
        <f t="shared" si="4"/>
        <v xml:space="preserve"> </v>
      </c>
      <c r="N146" s="358"/>
      <c r="O146" s="358"/>
      <c r="P146" s="358"/>
      <c r="Q146" s="358"/>
      <c r="R146" s="358"/>
      <c r="S146" s="358"/>
      <c r="T146" s="359" t="str">
        <f t="shared" si="5"/>
        <v xml:space="preserve"> </v>
      </c>
    </row>
    <row r="147" spans="2:20" ht="31.5" customHeight="1">
      <c r="B147" s="358"/>
      <c r="C147" s="358"/>
      <c r="D147" s="358"/>
      <c r="E147" s="358"/>
      <c r="F147" s="358"/>
      <c r="G147" s="358"/>
      <c r="H147" s="358"/>
      <c r="I147" s="358"/>
      <c r="J147" s="358"/>
      <c r="K147" s="358"/>
      <c r="L147" s="358"/>
      <c r="M147" s="359" t="str">
        <f t="shared" si="4"/>
        <v xml:space="preserve"> </v>
      </c>
      <c r="N147" s="358"/>
      <c r="O147" s="358"/>
      <c r="P147" s="358"/>
      <c r="Q147" s="358"/>
      <c r="R147" s="358"/>
      <c r="S147" s="358"/>
      <c r="T147" s="359" t="str">
        <f t="shared" si="5"/>
        <v xml:space="preserve"> </v>
      </c>
    </row>
    <row r="148" spans="2:20" ht="31.5" customHeight="1">
      <c r="B148" s="358"/>
      <c r="C148" s="358"/>
      <c r="D148" s="358"/>
      <c r="E148" s="358"/>
      <c r="F148" s="358"/>
      <c r="G148" s="358"/>
      <c r="H148" s="358"/>
      <c r="I148" s="358"/>
      <c r="J148" s="358"/>
      <c r="K148" s="358"/>
      <c r="L148" s="358"/>
      <c r="M148" s="359" t="str">
        <f t="shared" si="4"/>
        <v xml:space="preserve"> </v>
      </c>
      <c r="N148" s="358"/>
      <c r="O148" s="358"/>
      <c r="P148" s="358"/>
      <c r="Q148" s="358"/>
      <c r="R148" s="358"/>
      <c r="S148" s="358"/>
      <c r="T148" s="359" t="str">
        <f t="shared" si="5"/>
        <v xml:space="preserve"> </v>
      </c>
    </row>
    <row r="149" spans="2:20" ht="31.5" customHeight="1">
      <c r="B149" s="358"/>
      <c r="C149" s="358"/>
      <c r="D149" s="358"/>
      <c r="E149" s="358"/>
      <c r="F149" s="358"/>
      <c r="G149" s="358"/>
      <c r="H149" s="358"/>
      <c r="I149" s="358"/>
      <c r="J149" s="358"/>
      <c r="K149" s="358"/>
      <c r="L149" s="358"/>
      <c r="M149" s="359" t="str">
        <f t="shared" si="4"/>
        <v xml:space="preserve"> </v>
      </c>
      <c r="N149" s="358"/>
      <c r="O149" s="358"/>
      <c r="P149" s="358"/>
      <c r="Q149" s="358"/>
      <c r="R149" s="358"/>
      <c r="S149" s="358"/>
      <c r="T149" s="359" t="str">
        <f t="shared" si="5"/>
        <v xml:space="preserve"> </v>
      </c>
    </row>
    <row r="150" spans="2:20" ht="31.5" customHeight="1">
      <c r="B150" s="358"/>
      <c r="C150" s="358"/>
      <c r="D150" s="358"/>
      <c r="E150" s="358"/>
      <c r="F150" s="358"/>
      <c r="G150" s="358"/>
      <c r="H150" s="358"/>
      <c r="I150" s="358"/>
      <c r="J150" s="358"/>
      <c r="K150" s="358"/>
      <c r="L150" s="358"/>
      <c r="M150" s="359" t="str">
        <f t="shared" si="4"/>
        <v xml:space="preserve"> </v>
      </c>
      <c r="N150" s="358"/>
      <c r="O150" s="358"/>
      <c r="P150" s="358"/>
      <c r="Q150" s="358"/>
      <c r="R150" s="358"/>
      <c r="S150" s="358"/>
      <c r="T150" s="359" t="str">
        <f t="shared" si="5"/>
        <v xml:space="preserve"> </v>
      </c>
    </row>
    <row r="151" spans="2:20" ht="31.5" customHeight="1">
      <c r="B151" s="358"/>
      <c r="C151" s="358"/>
      <c r="D151" s="358"/>
      <c r="E151" s="358"/>
      <c r="F151" s="358"/>
      <c r="G151" s="358"/>
      <c r="H151" s="358"/>
      <c r="I151" s="358"/>
      <c r="J151" s="358"/>
      <c r="K151" s="358"/>
      <c r="L151" s="358"/>
      <c r="M151" s="359" t="str">
        <f t="shared" si="4"/>
        <v xml:space="preserve"> </v>
      </c>
      <c r="N151" s="358"/>
      <c r="O151" s="358"/>
      <c r="P151" s="358"/>
      <c r="Q151" s="358"/>
      <c r="R151" s="358"/>
      <c r="S151" s="358"/>
      <c r="T151" s="359" t="str">
        <f t="shared" si="5"/>
        <v xml:space="preserve"> </v>
      </c>
    </row>
    <row r="152" spans="2:20" ht="31.5" customHeight="1">
      <c r="B152" s="358"/>
      <c r="C152" s="358"/>
      <c r="D152" s="358"/>
      <c r="E152" s="358"/>
      <c r="F152" s="358"/>
      <c r="G152" s="358"/>
      <c r="H152" s="358"/>
      <c r="I152" s="358"/>
      <c r="J152" s="358"/>
      <c r="K152" s="358"/>
      <c r="L152" s="358"/>
      <c r="M152" s="359" t="str">
        <f t="shared" si="4"/>
        <v xml:space="preserve"> </v>
      </c>
      <c r="N152" s="358"/>
      <c r="O152" s="358"/>
      <c r="P152" s="358"/>
      <c r="Q152" s="358"/>
      <c r="R152" s="358"/>
      <c r="S152" s="358"/>
      <c r="T152" s="359" t="str">
        <f t="shared" si="5"/>
        <v xml:space="preserve"> </v>
      </c>
    </row>
    <row r="153" spans="2:20" ht="31.5" customHeight="1">
      <c r="B153" s="358"/>
      <c r="C153" s="358"/>
      <c r="D153" s="358"/>
      <c r="E153" s="358"/>
      <c r="F153" s="358"/>
      <c r="G153" s="358"/>
      <c r="H153" s="358"/>
      <c r="I153" s="358"/>
      <c r="J153" s="358"/>
      <c r="K153" s="358"/>
      <c r="L153" s="358"/>
      <c r="M153" s="359" t="str">
        <f t="shared" si="4"/>
        <v xml:space="preserve"> </v>
      </c>
      <c r="N153" s="358"/>
      <c r="O153" s="358"/>
      <c r="P153" s="358"/>
      <c r="Q153" s="358"/>
      <c r="R153" s="358"/>
      <c r="S153" s="358"/>
      <c r="T153" s="359" t="str">
        <f t="shared" si="5"/>
        <v xml:space="preserve"> </v>
      </c>
    </row>
    <row r="154" spans="2:20" ht="31.5" customHeight="1">
      <c r="B154" s="358"/>
      <c r="C154" s="358"/>
      <c r="D154" s="358"/>
      <c r="E154" s="358"/>
      <c r="F154" s="358"/>
      <c r="G154" s="358"/>
      <c r="H154" s="358"/>
      <c r="I154" s="358"/>
      <c r="J154" s="358"/>
      <c r="K154" s="358"/>
      <c r="L154" s="358"/>
      <c r="M154" s="359" t="str">
        <f t="shared" si="4"/>
        <v xml:space="preserve"> </v>
      </c>
      <c r="N154" s="358"/>
      <c r="O154" s="358"/>
      <c r="P154" s="358"/>
      <c r="Q154" s="358"/>
      <c r="R154" s="358"/>
      <c r="S154" s="358"/>
      <c r="T154" s="359" t="str">
        <f t="shared" si="5"/>
        <v xml:space="preserve"> </v>
      </c>
    </row>
    <row r="155" spans="2:20" ht="31.5" customHeight="1">
      <c r="B155" s="358"/>
      <c r="C155" s="358"/>
      <c r="D155" s="358"/>
      <c r="E155" s="358"/>
      <c r="F155" s="358"/>
      <c r="G155" s="358"/>
      <c r="H155" s="358"/>
      <c r="I155" s="358"/>
      <c r="J155" s="358"/>
      <c r="K155" s="358"/>
      <c r="L155" s="358"/>
      <c r="M155" s="359" t="str">
        <f t="shared" si="4"/>
        <v xml:space="preserve"> </v>
      </c>
      <c r="N155" s="358"/>
      <c r="O155" s="358"/>
      <c r="P155" s="358"/>
      <c r="Q155" s="358"/>
      <c r="R155" s="358"/>
      <c r="S155" s="358"/>
      <c r="T155" s="359" t="str">
        <f t="shared" si="5"/>
        <v xml:space="preserve"> </v>
      </c>
    </row>
    <row r="156" spans="2:20" ht="31.5" customHeight="1">
      <c r="B156" s="358"/>
      <c r="C156" s="358"/>
      <c r="D156" s="358"/>
      <c r="E156" s="358"/>
      <c r="F156" s="358"/>
      <c r="G156" s="358"/>
      <c r="H156" s="358"/>
      <c r="I156" s="358"/>
      <c r="J156" s="358"/>
      <c r="K156" s="358"/>
      <c r="L156" s="358"/>
      <c r="M156" s="359" t="str">
        <f t="shared" si="4"/>
        <v xml:space="preserve"> </v>
      </c>
      <c r="N156" s="358"/>
      <c r="O156" s="358"/>
      <c r="P156" s="358"/>
      <c r="Q156" s="358"/>
      <c r="R156" s="358"/>
      <c r="S156" s="358"/>
      <c r="T156" s="359" t="str">
        <f t="shared" si="5"/>
        <v xml:space="preserve"> </v>
      </c>
    </row>
    <row r="157" spans="2:20" ht="31.5" customHeight="1">
      <c r="B157" s="358"/>
      <c r="C157" s="358"/>
      <c r="D157" s="358"/>
      <c r="E157" s="358"/>
      <c r="F157" s="358"/>
      <c r="G157" s="358"/>
      <c r="H157" s="358"/>
      <c r="I157" s="358"/>
      <c r="J157" s="358"/>
      <c r="K157" s="358"/>
      <c r="L157" s="358"/>
      <c r="M157" s="359" t="str">
        <f t="shared" si="4"/>
        <v xml:space="preserve"> </v>
      </c>
      <c r="N157" s="358"/>
      <c r="O157" s="358"/>
      <c r="P157" s="358"/>
      <c r="Q157" s="358"/>
      <c r="R157" s="358"/>
      <c r="S157" s="358"/>
      <c r="T157" s="359" t="str">
        <f t="shared" si="5"/>
        <v xml:space="preserve"> </v>
      </c>
    </row>
    <row r="158" spans="2:20" ht="31.5" customHeight="1">
      <c r="B158" s="358"/>
      <c r="C158" s="358"/>
      <c r="D158" s="358"/>
      <c r="E158" s="358"/>
      <c r="F158" s="358"/>
      <c r="G158" s="358"/>
      <c r="H158" s="358"/>
      <c r="I158" s="358"/>
      <c r="J158" s="358"/>
      <c r="K158" s="358"/>
      <c r="L158" s="358"/>
      <c r="M158" s="359" t="str">
        <f t="shared" si="4"/>
        <v xml:space="preserve"> </v>
      </c>
      <c r="N158" s="358"/>
      <c r="O158" s="358"/>
      <c r="P158" s="358"/>
      <c r="Q158" s="358"/>
      <c r="R158" s="358"/>
      <c r="S158" s="358"/>
      <c r="T158" s="359" t="str">
        <f t="shared" si="5"/>
        <v xml:space="preserve"> </v>
      </c>
    </row>
    <row r="159" spans="2:20" ht="31.5" customHeight="1">
      <c r="B159" s="358"/>
      <c r="C159" s="358"/>
      <c r="D159" s="358"/>
      <c r="E159" s="358"/>
      <c r="F159" s="358"/>
      <c r="G159" s="358"/>
      <c r="H159" s="358"/>
      <c r="I159" s="358"/>
      <c r="J159" s="358"/>
      <c r="K159" s="358"/>
      <c r="L159" s="358"/>
      <c r="M159" s="359" t="str">
        <f t="shared" si="4"/>
        <v xml:space="preserve"> </v>
      </c>
      <c r="N159" s="358"/>
      <c r="O159" s="358"/>
      <c r="P159" s="358"/>
      <c r="Q159" s="358"/>
      <c r="R159" s="358"/>
      <c r="S159" s="358"/>
      <c r="T159" s="359" t="str">
        <f t="shared" si="5"/>
        <v xml:space="preserve"> </v>
      </c>
    </row>
    <row r="160" spans="2:20" ht="31.5" customHeight="1">
      <c r="B160" s="358"/>
      <c r="C160" s="358"/>
      <c r="D160" s="358"/>
      <c r="E160" s="358"/>
      <c r="F160" s="358"/>
      <c r="G160" s="358"/>
      <c r="H160" s="358"/>
      <c r="I160" s="358"/>
      <c r="J160" s="358"/>
      <c r="K160" s="358"/>
      <c r="L160" s="358"/>
      <c r="M160" s="359" t="str">
        <f t="shared" si="4"/>
        <v xml:space="preserve"> </v>
      </c>
      <c r="N160" s="358"/>
      <c r="O160" s="358"/>
      <c r="P160" s="358"/>
      <c r="Q160" s="358"/>
      <c r="R160" s="358"/>
      <c r="S160" s="358"/>
      <c r="T160" s="359" t="str">
        <f t="shared" si="5"/>
        <v xml:space="preserve"> </v>
      </c>
    </row>
    <row r="161" spans="2:20" ht="31.5" customHeight="1">
      <c r="B161" s="358"/>
      <c r="C161" s="358"/>
      <c r="D161" s="358"/>
      <c r="E161" s="358"/>
      <c r="F161" s="358"/>
      <c r="G161" s="358"/>
      <c r="H161" s="358"/>
      <c r="I161" s="358"/>
      <c r="J161" s="358"/>
      <c r="K161" s="358"/>
      <c r="L161" s="358"/>
      <c r="M161" s="359" t="str">
        <f t="shared" si="4"/>
        <v xml:space="preserve"> </v>
      </c>
      <c r="N161" s="358"/>
      <c r="O161" s="358"/>
      <c r="P161" s="358"/>
      <c r="Q161" s="358"/>
      <c r="R161" s="358"/>
      <c r="S161" s="358"/>
      <c r="T161" s="359" t="str">
        <f t="shared" si="5"/>
        <v xml:space="preserve"> </v>
      </c>
    </row>
    <row r="162" spans="2:20" ht="31.5" customHeight="1">
      <c r="B162" s="358"/>
      <c r="C162" s="358"/>
      <c r="D162" s="358"/>
      <c r="E162" s="358"/>
      <c r="F162" s="358"/>
      <c r="G162" s="358"/>
      <c r="H162" s="358"/>
      <c r="I162" s="358"/>
      <c r="J162" s="358"/>
      <c r="K162" s="358"/>
      <c r="L162" s="358"/>
      <c r="M162" s="359" t="str">
        <f t="shared" si="4"/>
        <v xml:space="preserve"> </v>
      </c>
      <c r="N162" s="358"/>
      <c r="O162" s="358"/>
      <c r="P162" s="358"/>
      <c r="Q162" s="358"/>
      <c r="R162" s="358"/>
      <c r="S162" s="358"/>
      <c r="T162" s="359" t="str">
        <f t="shared" si="5"/>
        <v xml:space="preserve"> </v>
      </c>
    </row>
    <row r="163" spans="2:20" ht="31.5" customHeight="1">
      <c r="B163" s="358"/>
      <c r="C163" s="358"/>
      <c r="D163" s="358"/>
      <c r="E163" s="358"/>
      <c r="F163" s="358"/>
      <c r="G163" s="358"/>
      <c r="H163" s="358"/>
      <c r="I163" s="358"/>
      <c r="J163" s="358"/>
      <c r="K163" s="358"/>
      <c r="L163" s="358"/>
      <c r="M163" s="359" t="str">
        <f t="shared" si="4"/>
        <v xml:space="preserve"> </v>
      </c>
      <c r="N163" s="358"/>
      <c r="O163" s="358"/>
      <c r="P163" s="358"/>
      <c r="Q163" s="358"/>
      <c r="R163" s="358"/>
      <c r="S163" s="358"/>
      <c r="T163" s="359" t="str">
        <f t="shared" si="5"/>
        <v xml:space="preserve"> </v>
      </c>
    </row>
    <row r="164" spans="2:20" ht="31.5" customHeight="1">
      <c r="B164" s="358"/>
      <c r="C164" s="358"/>
      <c r="D164" s="358"/>
      <c r="E164" s="358"/>
      <c r="F164" s="358"/>
      <c r="G164" s="358"/>
      <c r="H164" s="358"/>
      <c r="I164" s="358"/>
      <c r="J164" s="358"/>
      <c r="K164" s="358"/>
      <c r="L164" s="358"/>
      <c r="M164" s="359" t="str">
        <f t="shared" si="4"/>
        <v xml:space="preserve"> </v>
      </c>
      <c r="N164" s="358"/>
      <c r="O164" s="358"/>
      <c r="P164" s="358"/>
      <c r="Q164" s="358"/>
      <c r="R164" s="358"/>
      <c r="S164" s="358"/>
      <c r="T164" s="359" t="str">
        <f t="shared" si="5"/>
        <v xml:space="preserve"> </v>
      </c>
    </row>
    <row r="165" spans="2:20" ht="31.5" customHeight="1">
      <c r="B165" s="358"/>
      <c r="C165" s="358"/>
      <c r="D165" s="358"/>
      <c r="E165" s="358"/>
      <c r="F165" s="358"/>
      <c r="G165" s="358"/>
      <c r="H165" s="358"/>
      <c r="I165" s="358"/>
      <c r="J165" s="358"/>
      <c r="K165" s="358"/>
      <c r="L165" s="358"/>
      <c r="M165" s="359" t="str">
        <f t="shared" si="4"/>
        <v xml:space="preserve"> </v>
      </c>
      <c r="N165" s="358"/>
      <c r="O165" s="358"/>
      <c r="P165" s="358"/>
      <c r="Q165" s="358"/>
      <c r="R165" s="358"/>
      <c r="S165" s="358"/>
      <c r="T165" s="359" t="str">
        <f t="shared" si="5"/>
        <v xml:space="preserve"> </v>
      </c>
    </row>
    <row r="166" spans="2:20" ht="31.5" customHeight="1">
      <c r="B166" s="358"/>
      <c r="C166" s="358"/>
      <c r="D166" s="358"/>
      <c r="E166" s="358"/>
      <c r="F166" s="358"/>
      <c r="G166" s="358"/>
      <c r="H166" s="358"/>
      <c r="I166" s="358"/>
      <c r="J166" s="358"/>
      <c r="K166" s="358"/>
      <c r="L166" s="358"/>
      <c r="M166" s="359" t="str">
        <f t="shared" si="4"/>
        <v xml:space="preserve"> </v>
      </c>
      <c r="N166" s="358"/>
      <c r="O166" s="358"/>
      <c r="P166" s="358"/>
      <c r="Q166" s="358"/>
      <c r="R166" s="358"/>
      <c r="S166" s="358"/>
      <c r="T166" s="359" t="str">
        <f t="shared" si="5"/>
        <v xml:space="preserve"> </v>
      </c>
    </row>
    <row r="167" spans="2:20" ht="31.5" customHeight="1">
      <c r="B167" s="358"/>
      <c r="C167" s="358"/>
      <c r="D167" s="358"/>
      <c r="E167" s="358"/>
      <c r="F167" s="358"/>
      <c r="G167" s="358"/>
      <c r="H167" s="358"/>
      <c r="I167" s="358"/>
      <c r="J167" s="358"/>
      <c r="K167" s="358"/>
      <c r="L167" s="358"/>
      <c r="M167" s="359" t="str">
        <f t="shared" si="4"/>
        <v xml:space="preserve"> </v>
      </c>
      <c r="N167" s="358"/>
      <c r="O167" s="358"/>
      <c r="P167" s="358"/>
      <c r="Q167" s="358"/>
      <c r="R167" s="358"/>
      <c r="S167" s="358"/>
      <c r="T167" s="359" t="str">
        <f t="shared" si="5"/>
        <v xml:space="preserve"> </v>
      </c>
    </row>
    <row r="168" spans="2:20" ht="31.5" customHeight="1">
      <c r="B168" s="358"/>
      <c r="C168" s="358"/>
      <c r="D168" s="358"/>
      <c r="E168" s="358"/>
      <c r="F168" s="358"/>
      <c r="G168" s="358"/>
      <c r="H168" s="358"/>
      <c r="I168" s="358"/>
      <c r="J168" s="358"/>
      <c r="K168" s="358"/>
      <c r="L168" s="358"/>
      <c r="M168" s="359" t="str">
        <f t="shared" si="4"/>
        <v xml:space="preserve"> </v>
      </c>
      <c r="N168" s="358"/>
      <c r="O168" s="358"/>
      <c r="P168" s="358"/>
      <c r="Q168" s="358"/>
      <c r="R168" s="358"/>
      <c r="S168" s="358"/>
      <c r="T168" s="359" t="str">
        <f t="shared" si="5"/>
        <v xml:space="preserve"> </v>
      </c>
    </row>
    <row r="169" spans="2:20" ht="31.5" customHeight="1">
      <c r="B169" s="358"/>
      <c r="C169" s="358"/>
      <c r="D169" s="358"/>
      <c r="E169" s="358"/>
      <c r="F169" s="358"/>
      <c r="G169" s="358"/>
      <c r="H169" s="358"/>
      <c r="I169" s="358"/>
      <c r="J169" s="358"/>
      <c r="K169" s="358"/>
      <c r="L169" s="358"/>
      <c r="M169" s="359" t="str">
        <f t="shared" si="4"/>
        <v xml:space="preserve"> </v>
      </c>
      <c r="N169" s="358"/>
      <c r="O169" s="358"/>
      <c r="P169" s="358"/>
      <c r="Q169" s="358"/>
      <c r="R169" s="358"/>
      <c r="S169" s="358"/>
      <c r="T169" s="359" t="str">
        <f t="shared" si="5"/>
        <v xml:space="preserve"> </v>
      </c>
    </row>
    <row r="170" spans="2:20" ht="31.5" customHeight="1">
      <c r="B170" s="358"/>
      <c r="C170" s="358"/>
      <c r="D170" s="358"/>
      <c r="E170" s="358"/>
      <c r="F170" s="358"/>
      <c r="G170" s="358"/>
      <c r="H170" s="358"/>
      <c r="I170" s="358"/>
      <c r="J170" s="358"/>
      <c r="K170" s="358"/>
      <c r="L170" s="358"/>
      <c r="M170" s="359" t="str">
        <f t="shared" si="4"/>
        <v xml:space="preserve"> </v>
      </c>
      <c r="N170" s="358"/>
      <c r="O170" s="358"/>
      <c r="P170" s="358"/>
      <c r="Q170" s="358"/>
      <c r="R170" s="358"/>
      <c r="S170" s="358"/>
      <c r="T170" s="359" t="str">
        <f t="shared" si="5"/>
        <v xml:space="preserve"> </v>
      </c>
    </row>
    <row r="171" spans="2:20" ht="31.5" customHeight="1">
      <c r="B171" s="358"/>
      <c r="C171" s="358"/>
      <c r="D171" s="358"/>
      <c r="E171" s="358"/>
      <c r="F171" s="358"/>
      <c r="G171" s="358"/>
      <c r="H171" s="358"/>
      <c r="I171" s="358"/>
      <c r="J171" s="358"/>
      <c r="K171" s="358"/>
      <c r="L171" s="358"/>
      <c r="M171" s="359" t="str">
        <f t="shared" si="4"/>
        <v xml:space="preserve"> </v>
      </c>
      <c r="N171" s="358"/>
      <c r="O171" s="358"/>
      <c r="P171" s="358"/>
      <c r="Q171" s="358"/>
      <c r="R171" s="358"/>
      <c r="S171" s="358"/>
      <c r="T171" s="359" t="str">
        <f t="shared" si="5"/>
        <v xml:space="preserve"> </v>
      </c>
    </row>
    <row r="172" spans="2:20" ht="31.5" customHeight="1">
      <c r="B172" s="358"/>
      <c r="C172" s="358"/>
      <c r="D172" s="358"/>
      <c r="E172" s="358"/>
      <c r="F172" s="358"/>
      <c r="G172" s="358"/>
      <c r="H172" s="358"/>
      <c r="I172" s="358"/>
      <c r="J172" s="358"/>
      <c r="K172" s="358"/>
      <c r="L172" s="358"/>
      <c r="M172" s="359" t="str">
        <f t="shared" si="4"/>
        <v xml:space="preserve"> </v>
      </c>
      <c r="N172" s="358"/>
      <c r="O172" s="358"/>
      <c r="P172" s="358"/>
      <c r="Q172" s="358"/>
      <c r="R172" s="358"/>
      <c r="S172" s="358"/>
      <c r="T172" s="359" t="str">
        <f t="shared" si="5"/>
        <v xml:space="preserve"> </v>
      </c>
    </row>
    <row r="173" spans="2:20" ht="31.5" customHeight="1">
      <c r="B173" s="358"/>
      <c r="C173" s="358"/>
      <c r="D173" s="358"/>
      <c r="E173" s="358"/>
      <c r="F173" s="358"/>
      <c r="G173" s="358"/>
      <c r="H173" s="358"/>
      <c r="I173" s="358"/>
      <c r="J173" s="358"/>
      <c r="K173" s="358"/>
      <c r="L173" s="358"/>
      <c r="M173" s="359" t="str">
        <f t="shared" si="4"/>
        <v xml:space="preserve"> </v>
      </c>
      <c r="N173" s="358"/>
      <c r="O173" s="358"/>
      <c r="P173" s="358"/>
      <c r="Q173" s="358"/>
      <c r="R173" s="358"/>
      <c r="S173" s="358"/>
      <c r="T173" s="359" t="str">
        <f t="shared" si="5"/>
        <v xml:space="preserve"> </v>
      </c>
    </row>
    <row r="174" spans="2:20" ht="31.5" customHeight="1">
      <c r="B174" s="358"/>
      <c r="C174" s="358"/>
      <c r="D174" s="358"/>
      <c r="E174" s="358"/>
      <c r="F174" s="358"/>
      <c r="G174" s="358"/>
      <c r="H174" s="358"/>
      <c r="I174" s="358"/>
      <c r="J174" s="358"/>
      <c r="K174" s="358"/>
      <c r="L174" s="358"/>
      <c r="M174" s="359" t="str">
        <f t="shared" si="4"/>
        <v xml:space="preserve"> </v>
      </c>
      <c r="N174" s="358"/>
      <c r="O174" s="358"/>
      <c r="P174" s="358"/>
      <c r="Q174" s="358"/>
      <c r="R174" s="358"/>
      <c r="S174" s="358"/>
      <c r="T174" s="359" t="str">
        <f t="shared" si="5"/>
        <v xml:space="preserve"> </v>
      </c>
    </row>
    <row r="175" spans="2:20" ht="31.5" customHeight="1">
      <c r="B175" s="358"/>
      <c r="C175" s="358"/>
      <c r="D175" s="358"/>
      <c r="E175" s="358"/>
      <c r="F175" s="358"/>
      <c r="G175" s="358"/>
      <c r="H175" s="358"/>
      <c r="I175" s="358"/>
      <c r="J175" s="358"/>
      <c r="K175" s="358"/>
      <c r="L175" s="358"/>
      <c r="M175" s="359" t="str">
        <f t="shared" si="4"/>
        <v xml:space="preserve"> </v>
      </c>
      <c r="N175" s="358"/>
      <c r="O175" s="358"/>
      <c r="P175" s="358"/>
      <c r="Q175" s="358"/>
      <c r="R175" s="358"/>
      <c r="S175" s="358"/>
      <c r="T175" s="359" t="str">
        <f t="shared" si="5"/>
        <v xml:space="preserve"> </v>
      </c>
    </row>
    <row r="176" spans="2:20" ht="31.5" customHeight="1">
      <c r="B176" s="358"/>
      <c r="C176" s="358"/>
      <c r="D176" s="358"/>
      <c r="E176" s="358"/>
      <c r="F176" s="358"/>
      <c r="G176" s="358"/>
      <c r="H176" s="358"/>
      <c r="I176" s="358"/>
      <c r="J176" s="358"/>
      <c r="K176" s="358"/>
      <c r="L176" s="358"/>
      <c r="M176" s="359" t="str">
        <f t="shared" si="4"/>
        <v xml:space="preserve"> </v>
      </c>
      <c r="N176" s="358"/>
      <c r="O176" s="358"/>
      <c r="P176" s="358"/>
      <c r="Q176" s="358"/>
      <c r="R176" s="358"/>
      <c r="S176" s="358"/>
      <c r="T176" s="359" t="str">
        <f t="shared" si="5"/>
        <v xml:space="preserve"> </v>
      </c>
    </row>
    <row r="177" spans="2:20" ht="31.5" customHeight="1">
      <c r="B177" s="358"/>
      <c r="C177" s="358"/>
      <c r="D177" s="358"/>
      <c r="E177" s="358"/>
      <c r="F177" s="358"/>
      <c r="G177" s="358"/>
      <c r="H177" s="358"/>
      <c r="I177" s="358"/>
      <c r="J177" s="358"/>
      <c r="K177" s="358"/>
      <c r="L177" s="358"/>
      <c r="M177" s="359" t="str">
        <f t="shared" si="4"/>
        <v xml:space="preserve"> </v>
      </c>
      <c r="N177" s="358"/>
      <c r="O177" s="358"/>
      <c r="P177" s="358"/>
      <c r="Q177" s="358"/>
      <c r="R177" s="358"/>
      <c r="S177" s="358"/>
      <c r="T177" s="359" t="str">
        <f t="shared" si="5"/>
        <v xml:space="preserve"> </v>
      </c>
    </row>
    <row r="178" spans="2:20" ht="31.5" customHeight="1">
      <c r="B178" s="358"/>
      <c r="C178" s="358"/>
      <c r="D178" s="358"/>
      <c r="E178" s="358"/>
      <c r="F178" s="358"/>
      <c r="G178" s="358"/>
      <c r="H178" s="358"/>
      <c r="I178" s="358"/>
      <c r="J178" s="358"/>
      <c r="K178" s="358"/>
      <c r="L178" s="358"/>
      <c r="M178" s="359" t="str">
        <f t="shared" si="4"/>
        <v xml:space="preserve"> </v>
      </c>
      <c r="N178" s="358"/>
      <c r="O178" s="358"/>
      <c r="P178" s="358"/>
      <c r="Q178" s="358"/>
      <c r="R178" s="358"/>
      <c r="S178" s="358"/>
      <c r="T178" s="359" t="str">
        <f t="shared" si="5"/>
        <v xml:space="preserve"> </v>
      </c>
    </row>
    <row r="179" spans="2:20" ht="31.5" customHeight="1">
      <c r="B179" s="358"/>
      <c r="C179" s="358"/>
      <c r="D179" s="358"/>
      <c r="E179" s="358"/>
      <c r="F179" s="358"/>
      <c r="G179" s="358"/>
      <c r="H179" s="358"/>
      <c r="I179" s="358"/>
      <c r="J179" s="358"/>
      <c r="K179" s="358"/>
      <c r="L179" s="358"/>
      <c r="M179" s="359" t="str">
        <f t="shared" si="4"/>
        <v xml:space="preserve"> </v>
      </c>
      <c r="N179" s="358"/>
      <c r="O179" s="358"/>
      <c r="P179" s="358"/>
      <c r="Q179" s="358"/>
      <c r="R179" s="358"/>
      <c r="S179" s="358"/>
      <c r="T179" s="359" t="str">
        <f t="shared" si="5"/>
        <v xml:space="preserve"> </v>
      </c>
    </row>
    <row r="180" spans="2:20" ht="31.5" customHeight="1">
      <c r="B180" s="358"/>
      <c r="C180" s="358"/>
      <c r="D180" s="358"/>
      <c r="E180" s="358"/>
      <c r="F180" s="358"/>
      <c r="G180" s="358"/>
      <c r="H180" s="358"/>
      <c r="I180" s="358"/>
      <c r="J180" s="358"/>
      <c r="K180" s="358"/>
      <c r="L180" s="358"/>
      <c r="M180" s="359" t="str">
        <f t="shared" si="4"/>
        <v xml:space="preserve"> </v>
      </c>
      <c r="N180" s="358"/>
      <c r="O180" s="358"/>
      <c r="P180" s="358"/>
      <c r="Q180" s="358"/>
      <c r="R180" s="358"/>
      <c r="S180" s="358"/>
      <c r="T180" s="359" t="str">
        <f t="shared" si="5"/>
        <v xml:space="preserve"> </v>
      </c>
    </row>
    <row r="181" spans="2:20" ht="31.5" customHeight="1">
      <c r="B181" s="358"/>
      <c r="C181" s="358"/>
      <c r="D181" s="358"/>
      <c r="E181" s="358"/>
      <c r="F181" s="358"/>
      <c r="G181" s="358"/>
      <c r="H181" s="358"/>
      <c r="I181" s="358"/>
      <c r="J181" s="358"/>
      <c r="K181" s="358"/>
      <c r="L181" s="358"/>
      <c r="M181" s="359" t="str">
        <f t="shared" si="4"/>
        <v xml:space="preserve"> </v>
      </c>
      <c r="N181" s="358"/>
      <c r="O181" s="358"/>
      <c r="P181" s="358"/>
      <c r="Q181" s="358"/>
      <c r="R181" s="358"/>
      <c r="S181" s="358"/>
      <c r="T181" s="359" t="str">
        <f t="shared" si="5"/>
        <v xml:space="preserve"> </v>
      </c>
    </row>
    <row r="182" spans="2:20" ht="31.5" customHeight="1">
      <c r="B182" s="358"/>
      <c r="C182" s="358"/>
      <c r="D182" s="358"/>
      <c r="E182" s="358"/>
      <c r="F182" s="358"/>
      <c r="G182" s="358"/>
      <c r="H182" s="358"/>
      <c r="I182" s="358"/>
      <c r="J182" s="358"/>
      <c r="K182" s="358"/>
      <c r="L182" s="358"/>
      <c r="M182" s="359" t="str">
        <f t="shared" si="4"/>
        <v xml:space="preserve"> </v>
      </c>
      <c r="N182" s="358"/>
      <c r="O182" s="358"/>
      <c r="P182" s="358"/>
      <c r="Q182" s="358"/>
      <c r="R182" s="358"/>
      <c r="S182" s="358"/>
      <c r="T182" s="359" t="str">
        <f t="shared" si="5"/>
        <v xml:space="preserve"> </v>
      </c>
    </row>
    <row r="183" spans="2:20" ht="31.5" customHeight="1">
      <c r="B183" s="358"/>
      <c r="C183" s="358"/>
      <c r="D183" s="358"/>
      <c r="E183" s="358"/>
      <c r="F183" s="358"/>
      <c r="G183" s="358"/>
      <c r="H183" s="358"/>
      <c r="I183" s="358"/>
      <c r="J183" s="358"/>
      <c r="K183" s="358"/>
      <c r="L183" s="358"/>
      <c r="M183" s="359" t="str">
        <f t="shared" si="4"/>
        <v xml:space="preserve"> </v>
      </c>
      <c r="N183" s="358"/>
      <c r="O183" s="358"/>
      <c r="P183" s="358"/>
      <c r="Q183" s="358"/>
      <c r="R183" s="358"/>
      <c r="S183" s="358"/>
      <c r="T183" s="359" t="str">
        <f t="shared" si="5"/>
        <v xml:space="preserve"> </v>
      </c>
    </row>
    <row r="184" spans="2:20" ht="31.5" customHeight="1">
      <c r="B184" s="358"/>
      <c r="C184" s="358"/>
      <c r="D184" s="358"/>
      <c r="E184" s="358"/>
      <c r="F184" s="358"/>
      <c r="G184" s="358"/>
      <c r="H184" s="358"/>
      <c r="I184" s="358"/>
      <c r="J184" s="358"/>
      <c r="K184" s="358"/>
      <c r="L184" s="358"/>
      <c r="M184" s="359" t="str">
        <f t="shared" si="4"/>
        <v xml:space="preserve"> </v>
      </c>
      <c r="N184" s="358"/>
      <c r="O184" s="358"/>
      <c r="P184" s="358"/>
      <c r="Q184" s="358"/>
      <c r="R184" s="358"/>
      <c r="S184" s="358"/>
      <c r="T184" s="359" t="str">
        <f t="shared" si="5"/>
        <v xml:space="preserve"> </v>
      </c>
    </row>
    <row r="185" spans="2:20" ht="31.5" customHeight="1">
      <c r="B185" s="358"/>
      <c r="C185" s="358"/>
      <c r="D185" s="358"/>
      <c r="E185" s="358"/>
      <c r="F185" s="358"/>
      <c r="G185" s="358"/>
      <c r="H185" s="358"/>
      <c r="I185" s="358"/>
      <c r="J185" s="358"/>
      <c r="K185" s="358"/>
      <c r="L185" s="358"/>
      <c r="M185" s="359" t="str">
        <f t="shared" si="4"/>
        <v xml:space="preserve"> </v>
      </c>
      <c r="N185" s="358"/>
      <c r="O185" s="358"/>
      <c r="P185" s="358"/>
      <c r="Q185" s="358"/>
      <c r="R185" s="358"/>
      <c r="S185" s="358"/>
      <c r="T185" s="359" t="str">
        <f t="shared" si="5"/>
        <v xml:space="preserve"> </v>
      </c>
    </row>
    <row r="186" spans="2:20" ht="31.5" customHeight="1">
      <c r="B186" s="358"/>
      <c r="C186" s="358"/>
      <c r="D186" s="358"/>
      <c r="E186" s="358"/>
      <c r="F186" s="358"/>
      <c r="G186" s="358"/>
      <c r="H186" s="358"/>
      <c r="I186" s="358"/>
      <c r="J186" s="358"/>
      <c r="K186" s="358"/>
      <c r="L186" s="358"/>
      <c r="M186" s="359" t="str">
        <f t="shared" si="4"/>
        <v xml:space="preserve"> </v>
      </c>
      <c r="N186" s="358"/>
      <c r="O186" s="358"/>
      <c r="P186" s="358"/>
      <c r="Q186" s="358"/>
      <c r="R186" s="358"/>
      <c r="S186" s="358"/>
      <c r="T186" s="359" t="str">
        <f t="shared" si="5"/>
        <v xml:space="preserve"> </v>
      </c>
    </row>
    <row r="187" spans="2:20" ht="31.5" customHeight="1">
      <c r="B187" s="358"/>
      <c r="C187" s="358"/>
      <c r="D187" s="358"/>
      <c r="E187" s="358"/>
      <c r="F187" s="358"/>
      <c r="G187" s="358"/>
      <c r="H187" s="358"/>
      <c r="I187" s="358"/>
      <c r="J187" s="358"/>
      <c r="K187" s="358"/>
      <c r="L187" s="358"/>
      <c r="M187" s="359" t="str">
        <f t="shared" si="4"/>
        <v xml:space="preserve"> </v>
      </c>
      <c r="N187" s="358"/>
      <c r="O187" s="358"/>
      <c r="P187" s="358"/>
      <c r="Q187" s="358"/>
      <c r="R187" s="358"/>
      <c r="S187" s="358"/>
      <c r="T187" s="359" t="str">
        <f t="shared" si="5"/>
        <v xml:space="preserve"> </v>
      </c>
    </row>
    <row r="188" spans="2:20" ht="31.5" customHeight="1">
      <c r="B188" s="358"/>
      <c r="C188" s="358"/>
      <c r="D188" s="358"/>
      <c r="E188" s="358"/>
      <c r="F188" s="358"/>
      <c r="G188" s="358"/>
      <c r="H188" s="358"/>
      <c r="I188" s="358"/>
      <c r="J188" s="358"/>
      <c r="K188" s="358"/>
      <c r="L188" s="358"/>
      <c r="M188" s="359" t="str">
        <f t="shared" si="4"/>
        <v xml:space="preserve"> </v>
      </c>
      <c r="N188" s="358"/>
      <c r="O188" s="358"/>
      <c r="P188" s="358"/>
      <c r="Q188" s="358"/>
      <c r="R188" s="358"/>
      <c r="S188" s="358"/>
      <c r="T188" s="359" t="str">
        <f t="shared" si="5"/>
        <v xml:space="preserve"> </v>
      </c>
    </row>
    <row r="189" spans="2:20" ht="31.5" customHeight="1">
      <c r="B189" s="358"/>
      <c r="C189" s="358"/>
      <c r="D189" s="358"/>
      <c r="E189" s="358"/>
      <c r="F189" s="358"/>
      <c r="G189" s="358"/>
      <c r="H189" s="358"/>
      <c r="I189" s="358"/>
      <c r="J189" s="358"/>
      <c r="K189" s="358"/>
      <c r="L189" s="358"/>
      <c r="M189" s="359" t="str">
        <f t="shared" si="4"/>
        <v xml:space="preserve"> </v>
      </c>
      <c r="N189" s="358"/>
      <c r="O189" s="358"/>
      <c r="P189" s="358"/>
      <c r="Q189" s="358"/>
      <c r="R189" s="358"/>
      <c r="S189" s="358"/>
      <c r="T189" s="359" t="str">
        <f t="shared" si="5"/>
        <v xml:space="preserve"> </v>
      </c>
    </row>
    <row r="190" spans="2:20" ht="31.5" customHeight="1">
      <c r="B190" s="358"/>
      <c r="C190" s="358"/>
      <c r="D190" s="358"/>
      <c r="E190" s="358"/>
      <c r="F190" s="358"/>
      <c r="G190" s="358"/>
      <c r="H190" s="358"/>
      <c r="I190" s="358"/>
      <c r="J190" s="358"/>
      <c r="K190" s="358"/>
      <c r="L190" s="358"/>
      <c r="M190" s="359" t="str">
        <f t="shared" si="4"/>
        <v xml:space="preserve"> </v>
      </c>
      <c r="N190" s="358"/>
      <c r="O190" s="358"/>
      <c r="P190" s="358"/>
      <c r="Q190" s="358"/>
      <c r="R190" s="358"/>
      <c r="S190" s="358"/>
      <c r="T190" s="359" t="str">
        <f t="shared" si="5"/>
        <v xml:space="preserve"> </v>
      </c>
    </row>
    <row r="191" spans="2:20" ht="31.5" customHeight="1">
      <c r="B191" s="358"/>
      <c r="C191" s="358"/>
      <c r="D191" s="358"/>
      <c r="E191" s="358"/>
      <c r="F191" s="358"/>
      <c r="G191" s="358"/>
      <c r="H191" s="358"/>
      <c r="I191" s="358"/>
      <c r="J191" s="358"/>
      <c r="K191" s="358"/>
      <c r="L191" s="358"/>
      <c r="M191" s="359" t="str">
        <f t="shared" si="4"/>
        <v xml:space="preserve"> </v>
      </c>
      <c r="N191" s="358"/>
      <c r="O191" s="358"/>
      <c r="P191" s="358"/>
      <c r="Q191" s="358"/>
      <c r="R191" s="358"/>
      <c r="S191" s="358"/>
      <c r="T191" s="359" t="str">
        <f t="shared" si="5"/>
        <v xml:space="preserve"> </v>
      </c>
    </row>
    <row r="192" spans="2:20" ht="31.5" customHeight="1">
      <c r="B192" s="358"/>
      <c r="C192" s="358"/>
      <c r="D192" s="358"/>
      <c r="E192" s="358"/>
      <c r="F192" s="358"/>
      <c r="G192" s="358"/>
      <c r="H192" s="358"/>
      <c r="I192" s="358"/>
      <c r="J192" s="358"/>
      <c r="K192" s="358"/>
      <c r="L192" s="358"/>
      <c r="M192" s="359" t="str">
        <f t="shared" si="4"/>
        <v xml:space="preserve"> </v>
      </c>
      <c r="N192" s="358"/>
      <c r="O192" s="358"/>
      <c r="P192" s="358"/>
      <c r="Q192" s="358"/>
      <c r="R192" s="358"/>
      <c r="S192" s="358"/>
      <c r="T192" s="359" t="str">
        <f t="shared" si="5"/>
        <v xml:space="preserve"> </v>
      </c>
    </row>
    <row r="193" spans="2:20" ht="31.5" customHeight="1">
      <c r="B193" s="358"/>
      <c r="C193" s="358"/>
      <c r="D193" s="358"/>
      <c r="E193" s="358"/>
      <c r="F193" s="358"/>
      <c r="G193" s="358"/>
      <c r="H193" s="358"/>
      <c r="I193" s="358"/>
      <c r="J193" s="358"/>
      <c r="K193" s="358"/>
      <c r="L193" s="358"/>
      <c r="M193" s="359" t="str">
        <f t="shared" si="4"/>
        <v xml:space="preserve"> </v>
      </c>
      <c r="N193" s="358"/>
      <c r="O193" s="358"/>
      <c r="P193" s="358"/>
      <c r="Q193" s="358"/>
      <c r="R193" s="358"/>
      <c r="S193" s="358"/>
      <c r="T193" s="359" t="str">
        <f t="shared" si="5"/>
        <v xml:space="preserve"> </v>
      </c>
    </row>
    <row r="194" spans="2:20" ht="31.5" customHeight="1">
      <c r="B194" s="358"/>
      <c r="C194" s="358"/>
      <c r="D194" s="358"/>
      <c r="E194" s="358"/>
      <c r="F194" s="358"/>
      <c r="G194" s="358"/>
      <c r="H194" s="358"/>
      <c r="I194" s="358"/>
      <c r="J194" s="358"/>
      <c r="K194" s="358"/>
      <c r="L194" s="358"/>
      <c r="M194" s="359" t="str">
        <f t="shared" si="4"/>
        <v xml:space="preserve"> </v>
      </c>
      <c r="N194" s="358"/>
      <c r="O194" s="358"/>
      <c r="P194" s="358"/>
      <c r="Q194" s="358"/>
      <c r="R194" s="358"/>
      <c r="S194" s="358"/>
      <c r="T194" s="359" t="str">
        <f t="shared" si="5"/>
        <v xml:space="preserve"> </v>
      </c>
    </row>
    <row r="195" spans="2:20" ht="31.5" customHeight="1">
      <c r="B195" s="358"/>
      <c r="C195" s="358"/>
      <c r="D195" s="358"/>
      <c r="E195" s="358"/>
      <c r="F195" s="358"/>
      <c r="G195" s="358"/>
      <c r="H195" s="358"/>
      <c r="I195" s="358"/>
      <c r="J195" s="358"/>
      <c r="K195" s="358"/>
      <c r="L195" s="358"/>
      <c r="M195" s="359" t="str">
        <f t="shared" si="4"/>
        <v xml:space="preserve"> </v>
      </c>
      <c r="N195" s="358"/>
      <c r="O195" s="358"/>
      <c r="P195" s="358"/>
      <c r="Q195" s="358"/>
      <c r="R195" s="358"/>
      <c r="S195" s="358"/>
      <c r="T195" s="359" t="str">
        <f t="shared" si="5"/>
        <v xml:space="preserve"> </v>
      </c>
    </row>
    <row r="196" spans="2:20" ht="31.5" customHeight="1">
      <c r="B196" s="358"/>
      <c r="C196" s="358"/>
      <c r="D196" s="358"/>
      <c r="E196" s="358"/>
      <c r="F196" s="358"/>
      <c r="G196" s="358"/>
      <c r="H196" s="358"/>
      <c r="I196" s="358"/>
      <c r="J196" s="358"/>
      <c r="K196" s="358"/>
      <c r="L196" s="358"/>
      <c r="M196" s="359" t="str">
        <f t="shared" si="4"/>
        <v xml:space="preserve"> </v>
      </c>
      <c r="N196" s="358"/>
      <c r="O196" s="358"/>
      <c r="P196" s="358"/>
      <c r="Q196" s="358"/>
      <c r="R196" s="358"/>
      <c r="S196" s="358"/>
      <c r="T196" s="359" t="str">
        <f t="shared" si="5"/>
        <v xml:space="preserve"> </v>
      </c>
    </row>
    <row r="197" spans="2:20" ht="31.5" customHeight="1">
      <c r="B197" s="358"/>
      <c r="C197" s="358"/>
      <c r="D197" s="358"/>
      <c r="E197" s="358"/>
      <c r="F197" s="358"/>
      <c r="G197" s="358"/>
      <c r="H197" s="358"/>
      <c r="I197" s="358"/>
      <c r="J197" s="358"/>
      <c r="K197" s="358"/>
      <c r="L197" s="358"/>
      <c r="M197" s="359" t="str">
        <f t="shared" si="4"/>
        <v xml:space="preserve"> </v>
      </c>
      <c r="N197" s="358"/>
      <c r="O197" s="358"/>
      <c r="P197" s="358"/>
      <c r="Q197" s="358"/>
      <c r="R197" s="358"/>
      <c r="S197" s="358"/>
      <c r="T197" s="359" t="str">
        <f t="shared" si="5"/>
        <v xml:space="preserve"> </v>
      </c>
    </row>
    <row r="198" spans="2:20" ht="31.5" customHeight="1">
      <c r="B198" s="358"/>
      <c r="C198" s="358"/>
      <c r="D198" s="358"/>
      <c r="E198" s="358"/>
      <c r="F198" s="358"/>
      <c r="G198" s="358"/>
      <c r="H198" s="358"/>
      <c r="I198" s="358"/>
      <c r="J198" s="358"/>
      <c r="K198" s="358"/>
      <c r="L198" s="358"/>
      <c r="M198" s="359" t="str">
        <f t="shared" si="4"/>
        <v xml:space="preserve"> </v>
      </c>
      <c r="N198" s="358"/>
      <c r="O198" s="358"/>
      <c r="P198" s="358"/>
      <c r="Q198" s="358"/>
      <c r="R198" s="358"/>
      <c r="S198" s="358"/>
      <c r="T198" s="359" t="str">
        <f t="shared" si="5"/>
        <v xml:space="preserve"> </v>
      </c>
    </row>
    <row r="199" spans="2:20" ht="31.5" customHeight="1">
      <c r="B199" s="358"/>
      <c r="C199" s="358"/>
      <c r="D199" s="358"/>
      <c r="E199" s="358"/>
      <c r="F199" s="358"/>
      <c r="G199" s="358"/>
      <c r="H199" s="358"/>
      <c r="I199" s="358"/>
      <c r="J199" s="358"/>
      <c r="K199" s="358"/>
      <c r="L199" s="358"/>
      <c r="M199" s="359" t="str">
        <f t="shared" si="4"/>
        <v xml:space="preserve"> </v>
      </c>
      <c r="N199" s="358"/>
      <c r="O199" s="358"/>
      <c r="P199" s="358"/>
      <c r="Q199" s="358"/>
      <c r="R199" s="358"/>
      <c r="S199" s="358"/>
      <c r="T199" s="359" t="str">
        <f t="shared" si="5"/>
        <v xml:space="preserve"> </v>
      </c>
    </row>
    <row r="200" spans="2:20" ht="31.5" customHeight="1">
      <c r="B200" s="358"/>
      <c r="C200" s="358"/>
      <c r="D200" s="358"/>
      <c r="E200" s="358"/>
      <c r="F200" s="358"/>
      <c r="G200" s="358"/>
      <c r="H200" s="358"/>
      <c r="I200" s="358"/>
      <c r="J200" s="358"/>
      <c r="K200" s="358"/>
      <c r="L200" s="358"/>
      <c r="M200" s="359" t="str">
        <f t="shared" si="4"/>
        <v xml:space="preserve"> </v>
      </c>
      <c r="N200" s="358"/>
      <c r="O200" s="358"/>
      <c r="P200" s="358"/>
      <c r="Q200" s="358"/>
      <c r="R200" s="358"/>
      <c r="S200" s="358"/>
      <c r="T200" s="359" t="str">
        <f t="shared" si="5"/>
        <v xml:space="preserve"> </v>
      </c>
    </row>
    <row r="201" spans="2:20" ht="31.5" customHeight="1">
      <c r="B201" s="358"/>
      <c r="C201" s="358"/>
      <c r="D201" s="358"/>
      <c r="E201" s="358"/>
      <c r="F201" s="358"/>
      <c r="G201" s="358"/>
      <c r="H201" s="358"/>
      <c r="I201" s="358"/>
      <c r="J201" s="358"/>
      <c r="K201" s="358"/>
      <c r="L201" s="358"/>
      <c r="M201" s="359" t="str">
        <f t="shared" si="4"/>
        <v xml:space="preserve"> </v>
      </c>
      <c r="N201" s="358"/>
      <c r="O201" s="358"/>
      <c r="P201" s="358"/>
      <c r="Q201" s="358"/>
      <c r="R201" s="358"/>
      <c r="S201" s="358"/>
      <c r="T201" s="359" t="str">
        <f t="shared" si="5"/>
        <v xml:space="preserve"> </v>
      </c>
    </row>
    <row r="202" spans="2:20" ht="14.5"/>
  </sheetData>
  <sheetProtection algorithmName="SHA-512" hashValue="vn2ziWmiTxCMsmNq15QfhSlPgHg5JmKkMRWzHpeP7Pm+G9/DsR+TEPuZIs6Fask23wbxUoJ3UTFajUy0hQEKFg==" saltValue="Qneo9Y4xkwf7obFSKj5zDw==" spinCount="100000" sheet="1" objects="1" scenarios="1" selectLockedCells="1"/>
  <mergeCells count="18">
    <mergeCell ref="H13:H14"/>
    <mergeCell ref="G13:G14"/>
    <mergeCell ref="C13:C14"/>
    <mergeCell ref="B13:B14"/>
    <mergeCell ref="P13:T13"/>
    <mergeCell ref="F13:F14"/>
    <mergeCell ref="E13:E14"/>
    <mergeCell ref="D13:D14"/>
    <mergeCell ref="N13:N14"/>
    <mergeCell ref="O13:O14"/>
    <mergeCell ref="I4:K4"/>
    <mergeCell ref="I5:K5"/>
    <mergeCell ref="I6:K6"/>
    <mergeCell ref="L13:L14"/>
    <mergeCell ref="M13:M14"/>
    <mergeCell ref="K13:K14"/>
    <mergeCell ref="J13:J14"/>
    <mergeCell ref="I13:I14"/>
  </mergeCells>
  <dataValidations count="1">
    <dataValidation type="list" allowBlank="1" showInputMessage="1" showErrorMessage="1" sqref="I15:I201 L15:L201 F15:F201 Q15:S201" xr:uid="{99F1A63E-0F40-4C6C-9529-0F74520E5758}">
      <formula1>"1,2,3,4,5,6,7,8,9,10"</formula1>
    </dataValidation>
  </dataValidations>
  <pageMargins left="0.7" right="0.7" top="0.75" bottom="0.75" header="0.3" footer="0.3"/>
  <pageSetup scale="25" orientation="portrait" r:id="rId1"/>
  <headerFooter>
    <oddFooter xml:space="preserve">&amp;LRev. A&amp;CCHI-SDE45-0004&amp;RSQM Appendix E -Supplier PPAP  Format </oddFooter>
  </headerFooter>
  <rowBreaks count="2" manualBreakCount="2">
    <brk id="62" min="1" max="30" man="1"/>
    <brk id="63" min="1" max="3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65F8C642-3B43-4154-987B-05FB8CE3EB5F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B13:H13</xm:sqref>
        </x14:conditionalFormatting>
        <x14:conditionalFormatting xmlns:xm="http://schemas.microsoft.com/office/excel/2006/main">
          <x14:cfRule type="cellIs" priority="3" operator="equal" id="{4AC4E0E8-D62F-48BC-8465-166E125DDBA8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I13:O13</xm:sqref>
        </x14:conditionalFormatting>
        <x14:conditionalFormatting xmlns:xm="http://schemas.microsoft.com/office/excel/2006/main">
          <x14:cfRule type="cellIs" priority="2" operator="equal" id="{E1A7810F-CE56-4F98-B70B-6F0E140A9BB7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P14:T14</xm:sqref>
        </x14:conditionalFormatting>
        <x14:conditionalFormatting xmlns:xm="http://schemas.microsoft.com/office/excel/2006/main">
          <x14:cfRule type="cellIs" priority="1" operator="equal" id="{E78545C9-72BE-46F4-A4B9-B45BD5D3E99A}">
            <xm:f>Intro!$D$28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P13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0503E1C-76DC-40A4-AE63-8B54206DD4C4}">
          <x14:formula1>
            <xm:f>Criterial!$A$2:$A$12</xm:f>
          </x14:formula1>
          <xm:sqref>D9</xm:sqref>
        </x14:dataValidation>
        <x14:dataValidation type="list" allowBlank="1" showInputMessage="1" showErrorMessage="1" xr:uid="{95D43B63-1EE7-46F8-BBEE-ED667BE71869}">
          <x14:formula1>
            <xm:f>Criterial!$B$2:$B$12</xm:f>
          </x14:formula1>
          <xm:sqref>D10</xm:sqref>
        </x14:dataValidation>
        <x14:dataValidation type="list" allowBlank="1" showInputMessage="1" showErrorMessage="1" xr:uid="{13EDD7F3-42C1-4D98-8552-98F89BD10C87}">
          <x14:formula1>
            <xm:f>Criterial!$C$2:$C$12</xm:f>
          </x14:formula1>
          <xm:sqref>D11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6AFF-4421-496E-822B-A4169746C817}">
  <sheetPr codeName="Hoja17">
    <tabColor theme="3"/>
    <pageSetUpPr fitToPage="1"/>
  </sheetPr>
  <dimension ref="A1:Q109"/>
  <sheetViews>
    <sheetView showGridLines="0" zoomScale="90" zoomScaleNormal="90" zoomScaleSheetLayoutView="85" zoomScalePageLayoutView="70" workbookViewId="0">
      <pane ySplit="20" topLeftCell="A21" activePane="bottomLeft" state="frozen"/>
      <selection activeCell="C5" sqref="C5:D5"/>
      <selection pane="bottomLeft" activeCell="L13" sqref="L13"/>
    </sheetView>
  </sheetViews>
  <sheetFormatPr defaultColWidth="0" defaultRowHeight="14.5" zeroHeight="1"/>
  <cols>
    <col min="1" max="1" width="6.7265625" customWidth="1"/>
    <col min="2" max="2" width="14.81640625" customWidth="1"/>
    <col min="3" max="3" width="2.1796875" customWidth="1"/>
    <col min="4" max="9" width="6.81640625" customWidth="1"/>
    <col min="10" max="10" width="2.1796875" customWidth="1"/>
    <col min="11" max="11" width="14.81640625" customWidth="1"/>
    <col min="12" max="12" width="61" customWidth="1"/>
    <col min="13" max="13" width="14.81640625" customWidth="1"/>
    <col min="14" max="14" width="58.453125" customWidth="1"/>
    <col min="15" max="15" width="14.81640625" customWidth="1"/>
    <col min="16" max="16" width="36.26953125" customWidth="1"/>
    <col min="17" max="17" width="9.1796875" customWidth="1"/>
    <col min="18" max="16384" width="9.1796875" hidden="1"/>
  </cols>
  <sheetData>
    <row r="1" spans="2:16" ht="12" customHeight="1"/>
    <row r="2" spans="2:16" ht="45">
      <c r="B2" s="432" t="s">
        <v>45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30"/>
      <c r="N2" s="30"/>
      <c r="O2" s="30"/>
      <c r="P2" s="30"/>
    </row>
    <row r="3" spans="2:16" ht="12" customHeight="1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6" thickBot="1">
      <c r="B4" s="50" t="s">
        <v>235</v>
      </c>
      <c r="C4" s="51"/>
      <c r="D4" s="468" t="s">
        <v>236</v>
      </c>
      <c r="E4" s="468"/>
      <c r="H4" s="475"/>
      <c r="I4" s="475"/>
      <c r="J4" s="476"/>
      <c r="K4" s="476"/>
      <c r="N4" s="3" t="s">
        <v>237</v>
      </c>
      <c r="O4" s="469"/>
      <c r="P4" s="470"/>
    </row>
    <row r="5" spans="2:16" ht="16" thickBot="1">
      <c r="B5" s="50" t="s">
        <v>238</v>
      </c>
      <c r="C5" s="51"/>
      <c r="D5" s="50" t="s">
        <v>239</v>
      </c>
      <c r="E5" s="52"/>
      <c r="H5" s="3"/>
      <c r="I5" s="3"/>
      <c r="K5" s="3" t="s">
        <v>240</v>
      </c>
      <c r="L5" s="36">
        <f>Intro!D7</f>
        <v>0</v>
      </c>
      <c r="N5" s="3" t="s">
        <v>241</v>
      </c>
      <c r="O5" s="471"/>
      <c r="P5" s="472"/>
    </row>
    <row r="6" spans="2:16" ht="16" thickBot="1">
      <c r="B6" s="50" t="s">
        <v>242</v>
      </c>
      <c r="C6" s="51"/>
      <c r="D6" s="50" t="s">
        <v>243</v>
      </c>
      <c r="E6" s="52"/>
      <c r="H6" s="3"/>
      <c r="I6" s="3"/>
      <c r="K6" s="3" t="s">
        <v>244</v>
      </c>
      <c r="L6" s="36">
        <f>Intro!D8</f>
        <v>0</v>
      </c>
      <c r="N6" s="3" t="s">
        <v>245</v>
      </c>
      <c r="O6" s="477"/>
      <c r="P6" s="478"/>
    </row>
    <row r="7" spans="2:16" ht="16" thickBot="1">
      <c r="B7" s="50" t="s">
        <v>246</v>
      </c>
      <c r="C7" s="51"/>
      <c r="D7" s="50" t="s">
        <v>247</v>
      </c>
      <c r="E7" s="53"/>
      <c r="H7" s="3"/>
      <c r="I7" s="3"/>
      <c r="K7" s="3" t="s">
        <v>248</v>
      </c>
      <c r="L7" s="36">
        <f>Intro!D6</f>
        <v>0</v>
      </c>
      <c r="N7" s="3" t="s">
        <v>249</v>
      </c>
      <c r="O7" s="473"/>
      <c r="P7" s="474"/>
    </row>
    <row r="8" spans="2:16">
      <c r="B8" s="50" t="s">
        <v>250</v>
      </c>
      <c r="C8" s="52"/>
      <c r="D8" s="50" t="s">
        <v>251</v>
      </c>
      <c r="E8" s="52"/>
      <c r="O8" s="47"/>
    </row>
    <row r="9" spans="2:16">
      <c r="B9" s="50" t="s">
        <v>252</v>
      </c>
      <c r="C9" s="54"/>
      <c r="D9" s="50"/>
      <c r="E9" s="54"/>
    </row>
    <row r="10" spans="2:16">
      <c r="B10" s="50"/>
      <c r="C10" s="54"/>
      <c r="D10" s="50"/>
      <c r="E10" s="54"/>
    </row>
    <row r="11" spans="2:16">
      <c r="B11" s="50"/>
      <c r="C11" s="54"/>
      <c r="D11" s="50"/>
      <c r="E11" s="54"/>
    </row>
    <row r="12" spans="2:16">
      <c r="B12" s="50"/>
      <c r="C12" s="54"/>
      <c r="D12" s="50"/>
      <c r="E12" s="54"/>
    </row>
    <row r="13" spans="2:16">
      <c r="B13" s="50"/>
      <c r="C13" s="54"/>
      <c r="D13" s="50"/>
      <c r="E13" s="54"/>
    </row>
    <row r="14" spans="2:16">
      <c r="B14" s="50"/>
      <c r="C14" s="54"/>
      <c r="D14" s="50"/>
      <c r="E14" s="54"/>
    </row>
    <row r="15" spans="2:16">
      <c r="B15" s="50"/>
      <c r="C15" s="54"/>
      <c r="D15" s="50"/>
      <c r="E15" s="54"/>
    </row>
    <row r="16" spans="2:16">
      <c r="B16" s="50"/>
      <c r="C16" s="54"/>
      <c r="D16" s="50"/>
      <c r="E16" s="54"/>
    </row>
    <row r="17" spans="2:16">
      <c r="B17" s="50"/>
      <c r="C17" s="54"/>
      <c r="D17" s="50"/>
      <c r="E17" s="54"/>
    </row>
    <row r="18" spans="2:16">
      <c r="B18" s="50"/>
      <c r="C18" s="54"/>
      <c r="D18" s="50"/>
      <c r="E18" s="54"/>
    </row>
    <row r="19" spans="2:16" ht="12" customHeight="1">
      <c r="B19" s="49"/>
      <c r="C19" s="49"/>
      <c r="D19" s="49"/>
      <c r="E19" s="49"/>
    </row>
    <row r="20" spans="2:16" ht="105" customHeight="1">
      <c r="B20" s="105" t="s">
        <v>253</v>
      </c>
      <c r="C20" s="71"/>
      <c r="D20" s="59" t="s">
        <v>254</v>
      </c>
      <c r="E20" s="59" t="s">
        <v>255</v>
      </c>
      <c r="F20" s="59" t="s">
        <v>256</v>
      </c>
      <c r="G20" s="59" t="s">
        <v>257</v>
      </c>
      <c r="H20" s="59" t="s">
        <v>258</v>
      </c>
      <c r="I20" s="59" t="s">
        <v>259</v>
      </c>
      <c r="J20" s="71"/>
      <c r="K20" s="59" t="s">
        <v>260</v>
      </c>
      <c r="L20" s="105" t="s">
        <v>261</v>
      </c>
      <c r="M20" s="59" t="s">
        <v>262</v>
      </c>
      <c r="N20" s="105" t="s">
        <v>263</v>
      </c>
      <c r="O20" s="59" t="s">
        <v>262</v>
      </c>
      <c r="P20" s="105" t="s">
        <v>264</v>
      </c>
    </row>
    <row r="21" spans="2:16" ht="31.5" customHeight="1">
      <c r="B21" s="382"/>
      <c r="C21" s="71"/>
      <c r="D21" s="479"/>
      <c r="E21" s="479"/>
      <c r="F21" s="479"/>
      <c r="G21" s="479"/>
      <c r="H21" s="479"/>
      <c r="I21" s="479"/>
      <c r="J21" s="71"/>
      <c r="K21" s="382"/>
      <c r="L21" s="382"/>
      <c r="M21" s="382"/>
      <c r="N21" s="382"/>
      <c r="O21" s="382"/>
      <c r="P21" s="382"/>
    </row>
    <row r="22" spans="2:16" ht="31.5" customHeight="1">
      <c r="B22" s="382"/>
      <c r="C22" s="71"/>
      <c r="D22" s="467"/>
      <c r="E22" s="467"/>
      <c r="F22" s="467"/>
      <c r="G22" s="467"/>
      <c r="H22" s="467"/>
      <c r="I22" s="467"/>
      <c r="J22" s="71"/>
      <c r="K22" s="382"/>
      <c r="L22" s="382"/>
      <c r="M22" s="382"/>
      <c r="N22" s="382"/>
      <c r="O22" s="382"/>
      <c r="P22" s="382"/>
    </row>
    <row r="23" spans="2:16" ht="31.5" customHeight="1">
      <c r="B23" s="382"/>
      <c r="C23" s="71"/>
      <c r="D23" s="467"/>
      <c r="E23" s="467"/>
      <c r="F23" s="467"/>
      <c r="G23" s="467"/>
      <c r="H23" s="467"/>
      <c r="I23" s="467"/>
      <c r="J23" s="71"/>
      <c r="K23" s="382"/>
      <c r="L23" s="382"/>
      <c r="M23" s="382"/>
      <c r="N23" s="382"/>
      <c r="O23" s="382"/>
      <c r="P23" s="382"/>
    </row>
    <row r="24" spans="2:16" ht="31.5" customHeight="1">
      <c r="B24" s="382"/>
      <c r="C24" s="71"/>
      <c r="D24" s="467"/>
      <c r="E24" s="467"/>
      <c r="F24" s="467"/>
      <c r="G24" s="467"/>
      <c r="H24" s="467"/>
      <c r="I24" s="467"/>
      <c r="J24" s="71"/>
      <c r="K24" s="382"/>
      <c r="L24" s="382"/>
      <c r="M24" s="382"/>
      <c r="N24" s="382"/>
      <c r="O24" s="382"/>
      <c r="P24" s="382"/>
    </row>
    <row r="25" spans="2:16" ht="31.5" customHeight="1">
      <c r="B25" s="382"/>
      <c r="C25" s="71"/>
      <c r="D25" s="467"/>
      <c r="E25" s="467"/>
      <c r="F25" s="467"/>
      <c r="G25" s="467"/>
      <c r="H25" s="467"/>
      <c r="I25" s="467"/>
      <c r="J25" s="71"/>
      <c r="K25" s="382"/>
      <c r="L25" s="382"/>
      <c r="M25" s="382"/>
      <c r="N25" s="382"/>
      <c r="O25" s="382"/>
      <c r="P25" s="382"/>
    </row>
    <row r="26" spans="2:16" ht="31.5" customHeight="1">
      <c r="B26" s="382"/>
      <c r="C26" s="71"/>
      <c r="D26" s="467"/>
      <c r="E26" s="467"/>
      <c r="F26" s="467"/>
      <c r="G26" s="467"/>
      <c r="H26" s="467"/>
      <c r="I26" s="467"/>
      <c r="J26" s="71"/>
      <c r="K26" s="382"/>
      <c r="L26" s="382"/>
      <c r="M26" s="382"/>
      <c r="N26" s="382"/>
      <c r="O26" s="382"/>
      <c r="P26" s="382"/>
    </row>
    <row r="27" spans="2:16" ht="31.5" customHeight="1">
      <c r="B27" s="382"/>
      <c r="C27" s="71"/>
      <c r="D27" s="467"/>
      <c r="E27" s="467"/>
      <c r="F27" s="467"/>
      <c r="G27" s="467"/>
      <c r="H27" s="467"/>
      <c r="I27" s="467"/>
      <c r="J27" s="71"/>
      <c r="K27" s="382"/>
      <c r="L27" s="382"/>
      <c r="M27" s="382"/>
      <c r="N27" s="382"/>
      <c r="O27" s="382"/>
      <c r="P27" s="382"/>
    </row>
    <row r="28" spans="2:16" ht="31.5" customHeight="1">
      <c r="B28" s="382"/>
      <c r="C28" s="71"/>
      <c r="D28" s="467"/>
      <c r="E28" s="467"/>
      <c r="F28" s="467"/>
      <c r="G28" s="467"/>
      <c r="H28" s="467"/>
      <c r="I28" s="467"/>
      <c r="J28" s="71"/>
      <c r="K28" s="382"/>
      <c r="L28" s="382"/>
      <c r="M28" s="382"/>
      <c r="N28" s="382"/>
      <c r="O28" s="382"/>
      <c r="P28" s="382"/>
    </row>
    <row r="29" spans="2:16" ht="31.5" customHeight="1">
      <c r="B29" s="382"/>
      <c r="C29" s="71"/>
      <c r="D29" s="467"/>
      <c r="E29" s="467"/>
      <c r="F29" s="467"/>
      <c r="G29" s="467"/>
      <c r="H29" s="467"/>
      <c r="I29" s="467"/>
      <c r="J29" s="71"/>
      <c r="K29" s="382"/>
      <c r="L29" s="382"/>
      <c r="M29" s="382"/>
      <c r="N29" s="382"/>
      <c r="O29" s="382"/>
      <c r="P29" s="382"/>
    </row>
    <row r="30" spans="2:16" ht="31.5" customHeight="1">
      <c r="B30" s="382"/>
      <c r="C30" s="71"/>
      <c r="D30" s="467"/>
      <c r="E30" s="467"/>
      <c r="F30" s="467"/>
      <c r="G30" s="467"/>
      <c r="H30" s="467"/>
      <c r="I30" s="467"/>
      <c r="J30" s="71"/>
      <c r="K30" s="382"/>
      <c r="L30" s="382"/>
      <c r="M30" s="382"/>
      <c r="N30" s="382"/>
      <c r="O30" s="382"/>
      <c r="P30" s="382"/>
    </row>
    <row r="31" spans="2:16" ht="31.5" customHeight="1">
      <c r="B31" s="382"/>
      <c r="C31" s="71"/>
      <c r="D31" s="467"/>
      <c r="E31" s="467"/>
      <c r="F31" s="467"/>
      <c r="G31" s="467"/>
      <c r="H31" s="467"/>
      <c r="I31" s="467"/>
      <c r="J31" s="71"/>
      <c r="K31" s="382"/>
      <c r="L31" s="382"/>
      <c r="M31" s="382"/>
      <c r="N31" s="382"/>
      <c r="O31" s="382"/>
      <c r="P31" s="382"/>
    </row>
    <row r="32" spans="2:16" ht="31.5" customHeight="1">
      <c r="B32" s="382"/>
      <c r="C32" s="71"/>
      <c r="D32" s="467"/>
      <c r="E32" s="467"/>
      <c r="F32" s="467"/>
      <c r="G32" s="467"/>
      <c r="H32" s="467"/>
      <c r="I32" s="467"/>
      <c r="J32" s="71"/>
      <c r="K32" s="382"/>
      <c r="L32" s="382"/>
      <c r="M32" s="382"/>
      <c r="N32" s="382"/>
      <c r="O32" s="382"/>
      <c r="P32" s="382"/>
    </row>
    <row r="33" spans="2:16" ht="31.5" customHeight="1">
      <c r="B33" s="382"/>
      <c r="C33" s="71"/>
      <c r="D33" s="467"/>
      <c r="E33" s="467"/>
      <c r="F33" s="467"/>
      <c r="G33" s="467"/>
      <c r="H33" s="467"/>
      <c r="I33" s="467"/>
      <c r="J33" s="71"/>
      <c r="K33" s="382"/>
      <c r="L33" s="382"/>
      <c r="M33" s="382"/>
      <c r="N33" s="382"/>
      <c r="O33" s="382"/>
      <c r="P33" s="382"/>
    </row>
    <row r="34" spans="2:16" ht="31.5" customHeight="1">
      <c r="B34" s="382"/>
      <c r="C34" s="71"/>
      <c r="D34" s="467"/>
      <c r="E34" s="467"/>
      <c r="F34" s="467"/>
      <c r="G34" s="467"/>
      <c r="H34" s="467"/>
      <c r="I34" s="467"/>
      <c r="J34" s="71"/>
      <c r="K34" s="382"/>
      <c r="L34" s="382"/>
      <c r="M34" s="382"/>
      <c r="N34" s="382"/>
      <c r="O34" s="382"/>
      <c r="P34" s="382"/>
    </row>
    <row r="35" spans="2:16" ht="31.5" customHeight="1">
      <c r="B35" s="382"/>
      <c r="C35" s="71"/>
      <c r="D35" s="467"/>
      <c r="E35" s="467"/>
      <c r="F35" s="467"/>
      <c r="G35" s="467"/>
      <c r="H35" s="467"/>
      <c r="I35" s="467"/>
      <c r="J35" s="71"/>
      <c r="K35" s="382"/>
      <c r="L35" s="382"/>
      <c r="M35" s="382"/>
      <c r="N35" s="382"/>
      <c r="O35" s="382"/>
      <c r="P35" s="382"/>
    </row>
    <row r="36" spans="2:16" ht="31.5" customHeight="1">
      <c r="B36" s="382"/>
      <c r="C36" s="71"/>
      <c r="D36" s="467"/>
      <c r="E36" s="467"/>
      <c r="F36" s="467"/>
      <c r="G36" s="467"/>
      <c r="H36" s="467"/>
      <c r="I36" s="467"/>
      <c r="J36" s="71"/>
      <c r="K36" s="382"/>
      <c r="L36" s="382"/>
      <c r="M36" s="382"/>
      <c r="N36" s="382"/>
      <c r="O36" s="382"/>
      <c r="P36" s="382"/>
    </row>
    <row r="37" spans="2:16" ht="31.5" customHeight="1">
      <c r="B37" s="382"/>
      <c r="C37" s="71"/>
      <c r="D37" s="467"/>
      <c r="E37" s="467"/>
      <c r="F37" s="467"/>
      <c r="G37" s="467"/>
      <c r="H37" s="467"/>
      <c r="I37" s="467"/>
      <c r="J37" s="71"/>
      <c r="K37" s="382"/>
      <c r="L37" s="382"/>
      <c r="M37" s="382"/>
      <c r="N37" s="382"/>
      <c r="O37" s="382"/>
      <c r="P37" s="382"/>
    </row>
    <row r="38" spans="2:16" ht="31.5" customHeight="1">
      <c r="B38" s="382"/>
      <c r="C38" s="71"/>
      <c r="D38" s="467"/>
      <c r="E38" s="467"/>
      <c r="F38" s="467"/>
      <c r="G38" s="467"/>
      <c r="H38" s="467"/>
      <c r="I38" s="467"/>
      <c r="J38" s="71"/>
      <c r="K38" s="382"/>
      <c r="L38" s="382"/>
      <c r="M38" s="382"/>
      <c r="N38" s="382"/>
      <c r="O38" s="382"/>
      <c r="P38" s="382"/>
    </row>
    <row r="39" spans="2:16" ht="31.5" customHeight="1">
      <c r="B39" s="382"/>
      <c r="C39" s="71"/>
      <c r="D39" s="467"/>
      <c r="E39" s="467"/>
      <c r="F39" s="467"/>
      <c r="G39" s="467"/>
      <c r="H39" s="467"/>
      <c r="I39" s="467"/>
      <c r="J39" s="71"/>
      <c r="K39" s="382"/>
      <c r="L39" s="382"/>
      <c r="M39" s="382"/>
      <c r="N39" s="382"/>
      <c r="O39" s="382"/>
      <c r="P39" s="382"/>
    </row>
    <row r="40" spans="2:16" ht="31.5" customHeight="1">
      <c r="B40" s="382"/>
      <c r="C40" s="71"/>
      <c r="D40" s="467"/>
      <c r="E40" s="467"/>
      <c r="F40" s="467"/>
      <c r="G40" s="467"/>
      <c r="H40" s="467"/>
      <c r="I40" s="467"/>
      <c r="J40" s="71"/>
      <c r="K40" s="382"/>
      <c r="L40" s="382"/>
      <c r="M40" s="382"/>
      <c r="N40" s="382"/>
      <c r="O40" s="382"/>
      <c r="P40" s="382"/>
    </row>
    <row r="41" spans="2:16" ht="31.5" customHeight="1">
      <c r="B41" s="382"/>
      <c r="C41" s="71"/>
      <c r="D41" s="467"/>
      <c r="E41" s="467"/>
      <c r="F41" s="467"/>
      <c r="G41" s="467"/>
      <c r="H41" s="467"/>
      <c r="I41" s="467"/>
      <c r="J41" s="71"/>
      <c r="K41" s="382"/>
      <c r="L41" s="382"/>
      <c r="M41" s="382"/>
      <c r="N41" s="382"/>
      <c r="O41" s="382"/>
      <c r="P41" s="382"/>
    </row>
    <row r="42" spans="2:16" ht="31.5" customHeight="1">
      <c r="B42" s="382"/>
      <c r="C42" s="71"/>
      <c r="D42" s="467"/>
      <c r="E42" s="467"/>
      <c r="F42" s="467"/>
      <c r="G42" s="467"/>
      <c r="H42" s="467"/>
      <c r="I42" s="467"/>
      <c r="J42" s="71"/>
      <c r="K42" s="382"/>
      <c r="L42" s="382"/>
      <c r="M42" s="382"/>
      <c r="N42" s="382"/>
      <c r="O42" s="382"/>
      <c r="P42" s="382"/>
    </row>
    <row r="43" spans="2:16" ht="31.5" customHeight="1">
      <c r="B43" s="382"/>
      <c r="C43" s="71"/>
      <c r="D43" s="467"/>
      <c r="E43" s="467"/>
      <c r="F43" s="467"/>
      <c r="G43" s="467"/>
      <c r="H43" s="467"/>
      <c r="I43" s="467"/>
      <c r="J43" s="71"/>
      <c r="K43" s="382"/>
      <c r="L43" s="382"/>
      <c r="M43" s="382"/>
      <c r="N43" s="382"/>
      <c r="O43" s="382"/>
      <c r="P43" s="382"/>
    </row>
    <row r="44" spans="2:16" ht="31.5" customHeight="1">
      <c r="B44" s="382"/>
      <c r="C44" s="71"/>
      <c r="D44" s="467"/>
      <c r="E44" s="467"/>
      <c r="F44" s="467"/>
      <c r="G44" s="467"/>
      <c r="H44" s="467"/>
      <c r="I44" s="467"/>
      <c r="J44" s="71"/>
      <c r="K44" s="382"/>
      <c r="L44" s="382"/>
      <c r="M44" s="382"/>
      <c r="N44" s="382"/>
      <c r="O44" s="382"/>
      <c r="P44" s="382"/>
    </row>
    <row r="45" spans="2:16" ht="31.5" customHeight="1">
      <c r="B45" s="382"/>
      <c r="C45" s="71"/>
      <c r="D45" s="467"/>
      <c r="E45" s="467"/>
      <c r="F45" s="467"/>
      <c r="G45" s="467"/>
      <c r="H45" s="467"/>
      <c r="I45" s="467"/>
      <c r="J45" s="71"/>
      <c r="K45" s="382"/>
      <c r="L45" s="382"/>
      <c r="M45" s="382"/>
      <c r="N45" s="382"/>
      <c r="O45" s="382"/>
      <c r="P45" s="382"/>
    </row>
    <row r="46" spans="2:16" ht="31.5" customHeight="1">
      <c r="B46" s="382"/>
      <c r="C46" s="71"/>
      <c r="D46" s="467"/>
      <c r="E46" s="467"/>
      <c r="F46" s="467"/>
      <c r="G46" s="467"/>
      <c r="H46" s="467"/>
      <c r="I46" s="467"/>
      <c r="J46" s="71"/>
      <c r="K46" s="382"/>
      <c r="L46" s="382"/>
      <c r="M46" s="382"/>
      <c r="N46" s="382"/>
      <c r="O46" s="382"/>
      <c r="P46" s="382"/>
    </row>
    <row r="47" spans="2:16" ht="31.5" customHeight="1">
      <c r="B47" s="382"/>
      <c r="C47" s="71"/>
      <c r="D47" s="467"/>
      <c r="E47" s="467"/>
      <c r="F47" s="467"/>
      <c r="G47" s="467"/>
      <c r="H47" s="467"/>
      <c r="I47" s="467"/>
      <c r="J47" s="71"/>
      <c r="K47" s="382"/>
      <c r="L47" s="382"/>
      <c r="M47" s="382"/>
      <c r="N47" s="382"/>
      <c r="O47" s="382"/>
      <c r="P47" s="382"/>
    </row>
    <row r="48" spans="2:16" ht="31.5" customHeight="1">
      <c r="B48" s="382"/>
      <c r="C48" s="71"/>
      <c r="D48" s="467"/>
      <c r="E48" s="467"/>
      <c r="F48" s="467"/>
      <c r="G48" s="467"/>
      <c r="H48" s="467"/>
      <c r="I48" s="467"/>
      <c r="J48" s="71"/>
      <c r="K48" s="382"/>
      <c r="L48" s="382"/>
      <c r="M48" s="382"/>
      <c r="N48" s="382"/>
      <c r="O48" s="382"/>
      <c r="P48" s="382"/>
    </row>
    <row r="49" spans="2:16" ht="31.5" customHeight="1">
      <c r="B49" s="382"/>
      <c r="C49" s="71"/>
      <c r="D49" s="467"/>
      <c r="E49" s="467"/>
      <c r="F49" s="467"/>
      <c r="G49" s="467"/>
      <c r="H49" s="467"/>
      <c r="I49" s="467"/>
      <c r="J49" s="71"/>
      <c r="K49" s="382"/>
      <c r="L49" s="382"/>
      <c r="M49" s="382"/>
      <c r="N49" s="382"/>
      <c r="O49" s="382"/>
      <c r="P49" s="382"/>
    </row>
    <row r="50" spans="2:16" ht="31.5" customHeight="1">
      <c r="B50" s="382"/>
      <c r="C50" s="71"/>
      <c r="D50" s="467"/>
      <c r="E50" s="467"/>
      <c r="F50" s="467"/>
      <c r="G50" s="467"/>
      <c r="H50" s="467"/>
      <c r="I50" s="467"/>
      <c r="J50" s="71"/>
      <c r="K50" s="382"/>
      <c r="L50" s="382"/>
      <c r="M50" s="382"/>
      <c r="N50" s="382"/>
      <c r="O50" s="382"/>
      <c r="P50" s="382"/>
    </row>
    <row r="51" spans="2:16" ht="31.5" customHeight="1">
      <c r="B51" s="382"/>
      <c r="C51" s="71"/>
      <c r="D51" s="467"/>
      <c r="E51" s="467"/>
      <c r="F51" s="467"/>
      <c r="G51" s="467"/>
      <c r="H51" s="467"/>
      <c r="I51" s="467"/>
      <c r="J51" s="71"/>
      <c r="K51" s="382"/>
      <c r="L51" s="382"/>
      <c r="M51" s="382"/>
      <c r="N51" s="382"/>
      <c r="O51" s="382"/>
      <c r="P51" s="382"/>
    </row>
    <row r="52" spans="2:16" ht="31.5" customHeight="1">
      <c r="B52" s="382"/>
      <c r="C52" s="71"/>
      <c r="D52" s="467"/>
      <c r="E52" s="467"/>
      <c r="F52" s="467"/>
      <c r="G52" s="467"/>
      <c r="H52" s="467"/>
      <c r="I52" s="467"/>
      <c r="J52" s="71"/>
      <c r="K52" s="382"/>
      <c r="L52" s="382"/>
      <c r="M52" s="382"/>
      <c r="N52" s="382"/>
      <c r="O52" s="382"/>
      <c r="P52" s="382"/>
    </row>
    <row r="53" spans="2:16" ht="31.5" customHeight="1">
      <c r="B53" s="382"/>
      <c r="C53" s="71"/>
      <c r="D53" s="467"/>
      <c r="E53" s="467"/>
      <c r="F53" s="467"/>
      <c r="G53" s="467"/>
      <c r="H53" s="467"/>
      <c r="I53" s="467"/>
      <c r="J53" s="71"/>
      <c r="K53" s="382"/>
      <c r="L53" s="382"/>
      <c r="M53" s="382"/>
      <c r="N53" s="382"/>
      <c r="O53" s="382"/>
      <c r="P53" s="382"/>
    </row>
    <row r="54" spans="2:16" ht="31.5" customHeight="1">
      <c r="B54" s="382"/>
      <c r="C54" s="71"/>
      <c r="D54" s="467"/>
      <c r="E54" s="467"/>
      <c r="F54" s="467"/>
      <c r="G54" s="467"/>
      <c r="H54" s="467"/>
      <c r="I54" s="467"/>
      <c r="J54" s="71"/>
      <c r="K54" s="382"/>
      <c r="L54" s="382"/>
      <c r="M54" s="382"/>
      <c r="N54" s="382"/>
      <c r="O54" s="382"/>
      <c r="P54" s="382"/>
    </row>
    <row r="55" spans="2:16" ht="31.5" customHeight="1">
      <c r="B55" s="382"/>
      <c r="C55" s="71"/>
      <c r="D55" s="467"/>
      <c r="E55" s="467"/>
      <c r="F55" s="467"/>
      <c r="G55" s="467"/>
      <c r="H55" s="467"/>
      <c r="I55" s="467"/>
      <c r="J55" s="71"/>
      <c r="K55" s="382"/>
      <c r="L55" s="382"/>
      <c r="M55" s="382"/>
      <c r="N55" s="382"/>
      <c r="O55" s="382"/>
      <c r="P55" s="382"/>
    </row>
    <row r="56" spans="2:16" ht="31.5" customHeight="1">
      <c r="B56" s="382"/>
      <c r="C56" s="71"/>
      <c r="D56" s="467"/>
      <c r="E56" s="467"/>
      <c r="F56" s="467"/>
      <c r="G56" s="467"/>
      <c r="H56" s="467"/>
      <c r="I56" s="467"/>
      <c r="J56" s="71"/>
      <c r="K56" s="382"/>
      <c r="L56" s="382"/>
      <c r="M56" s="382"/>
      <c r="N56" s="382"/>
      <c r="O56" s="382"/>
      <c r="P56" s="382"/>
    </row>
    <row r="57" spans="2:16" ht="31.5" customHeight="1">
      <c r="B57" s="382"/>
      <c r="C57" s="71"/>
      <c r="D57" s="467"/>
      <c r="E57" s="467"/>
      <c r="F57" s="467"/>
      <c r="G57" s="467"/>
      <c r="H57" s="467"/>
      <c r="I57" s="467"/>
      <c r="J57" s="71"/>
      <c r="K57" s="382"/>
      <c r="L57" s="382"/>
      <c r="M57" s="382"/>
      <c r="N57" s="382"/>
      <c r="O57" s="382"/>
      <c r="P57" s="382"/>
    </row>
    <row r="58" spans="2:16" ht="31.5" customHeight="1">
      <c r="B58" s="382"/>
      <c r="C58" s="71"/>
      <c r="D58" s="467"/>
      <c r="E58" s="467"/>
      <c r="F58" s="467"/>
      <c r="G58" s="467"/>
      <c r="H58" s="467"/>
      <c r="I58" s="467"/>
      <c r="J58" s="71"/>
      <c r="K58" s="382"/>
      <c r="L58" s="382"/>
      <c r="M58" s="382"/>
      <c r="N58" s="382"/>
      <c r="O58" s="382"/>
      <c r="P58" s="382"/>
    </row>
    <row r="59" spans="2:16" ht="31.5" customHeight="1">
      <c r="B59" s="382"/>
      <c r="C59" s="71"/>
      <c r="D59" s="467"/>
      <c r="E59" s="467"/>
      <c r="F59" s="467"/>
      <c r="G59" s="467"/>
      <c r="H59" s="467"/>
      <c r="I59" s="467"/>
      <c r="J59" s="71"/>
      <c r="K59" s="382"/>
      <c r="L59" s="382"/>
      <c r="M59" s="382"/>
      <c r="N59" s="382"/>
      <c r="O59" s="382"/>
      <c r="P59" s="382"/>
    </row>
    <row r="60" spans="2:16" ht="31.5" customHeight="1">
      <c r="B60" s="382"/>
      <c r="C60" s="71"/>
      <c r="D60" s="467"/>
      <c r="E60" s="467"/>
      <c r="F60" s="467"/>
      <c r="G60" s="467"/>
      <c r="H60" s="467"/>
      <c r="I60" s="467"/>
      <c r="J60" s="71"/>
      <c r="K60" s="382"/>
      <c r="L60" s="382"/>
      <c r="M60" s="382"/>
      <c r="N60" s="382"/>
      <c r="O60" s="382"/>
      <c r="P60" s="382"/>
    </row>
    <row r="61" spans="2:16" ht="31.5" customHeight="1">
      <c r="B61" s="382"/>
      <c r="C61" s="71"/>
      <c r="D61" s="467"/>
      <c r="E61" s="467"/>
      <c r="F61" s="467"/>
      <c r="G61" s="467"/>
      <c r="H61" s="467"/>
      <c r="I61" s="467"/>
      <c r="J61" s="71"/>
      <c r="K61" s="382"/>
      <c r="L61" s="382"/>
      <c r="M61" s="382"/>
      <c r="N61" s="382"/>
      <c r="O61" s="382"/>
      <c r="P61" s="382"/>
    </row>
    <row r="62" spans="2:16" ht="31.5" customHeight="1">
      <c r="B62" s="382"/>
      <c r="C62" s="71"/>
      <c r="D62" s="467"/>
      <c r="E62" s="467"/>
      <c r="F62" s="467"/>
      <c r="G62" s="467"/>
      <c r="H62" s="467"/>
      <c r="I62" s="467"/>
      <c r="J62" s="71"/>
      <c r="K62" s="382"/>
      <c r="L62" s="382"/>
      <c r="M62" s="382"/>
      <c r="N62" s="382"/>
      <c r="O62" s="382"/>
      <c r="P62" s="382"/>
    </row>
    <row r="63" spans="2:16" ht="31.5" customHeight="1">
      <c r="B63" s="382"/>
      <c r="C63" s="71"/>
      <c r="D63" s="467"/>
      <c r="E63" s="467"/>
      <c r="F63" s="467"/>
      <c r="G63" s="467"/>
      <c r="H63" s="467"/>
      <c r="I63" s="467"/>
      <c r="J63" s="71"/>
      <c r="K63" s="382"/>
      <c r="L63" s="382"/>
      <c r="M63" s="382"/>
      <c r="N63" s="382"/>
      <c r="O63" s="382"/>
      <c r="P63" s="382"/>
    </row>
    <row r="64" spans="2:16" ht="31.5" customHeight="1">
      <c r="B64" s="382"/>
      <c r="C64" s="71"/>
      <c r="D64" s="467"/>
      <c r="E64" s="467"/>
      <c r="F64" s="467"/>
      <c r="G64" s="467"/>
      <c r="H64" s="467"/>
      <c r="I64" s="467"/>
      <c r="J64" s="71"/>
      <c r="K64" s="382"/>
      <c r="L64" s="382"/>
      <c r="M64" s="382"/>
      <c r="N64" s="382"/>
      <c r="O64" s="382"/>
      <c r="P64" s="382"/>
    </row>
    <row r="65" spans="2:16" ht="31.5" customHeight="1">
      <c r="B65" s="382"/>
      <c r="C65" s="71"/>
      <c r="D65" s="467"/>
      <c r="E65" s="467"/>
      <c r="F65" s="467"/>
      <c r="G65" s="467"/>
      <c r="H65" s="467"/>
      <c r="I65" s="467"/>
      <c r="J65" s="71"/>
      <c r="K65" s="382"/>
      <c r="L65" s="382"/>
      <c r="M65" s="382"/>
      <c r="N65" s="382"/>
      <c r="O65" s="382"/>
      <c r="P65" s="382"/>
    </row>
    <row r="66" spans="2:16" ht="31.5" customHeight="1">
      <c r="B66" s="382"/>
      <c r="C66" s="71"/>
      <c r="D66" s="467"/>
      <c r="E66" s="467"/>
      <c r="F66" s="467"/>
      <c r="G66" s="467"/>
      <c r="H66" s="467"/>
      <c r="I66" s="467"/>
      <c r="J66" s="71"/>
      <c r="K66" s="382"/>
      <c r="L66" s="382"/>
      <c r="M66" s="382"/>
      <c r="N66" s="382"/>
      <c r="O66" s="382"/>
      <c r="P66" s="382"/>
    </row>
    <row r="67" spans="2:16" ht="31.5" customHeight="1">
      <c r="B67" s="382"/>
      <c r="C67" s="71"/>
      <c r="D67" s="467"/>
      <c r="E67" s="467"/>
      <c r="F67" s="467"/>
      <c r="G67" s="467"/>
      <c r="H67" s="467"/>
      <c r="I67" s="467"/>
      <c r="J67" s="71"/>
      <c r="K67" s="382"/>
      <c r="L67" s="382"/>
      <c r="M67" s="382"/>
      <c r="N67" s="382"/>
      <c r="O67" s="382"/>
      <c r="P67" s="382"/>
    </row>
    <row r="68" spans="2:16" ht="31.5" customHeight="1">
      <c r="B68" s="382"/>
      <c r="C68" s="71"/>
      <c r="D68" s="467"/>
      <c r="E68" s="467"/>
      <c r="F68" s="467"/>
      <c r="G68" s="467"/>
      <c r="H68" s="467"/>
      <c r="I68" s="467"/>
      <c r="J68" s="71"/>
      <c r="K68" s="382"/>
      <c r="L68" s="382"/>
      <c r="M68" s="382"/>
      <c r="N68" s="382"/>
      <c r="O68" s="382"/>
      <c r="P68" s="382"/>
    </row>
    <row r="69" spans="2:16" ht="31.5" customHeight="1">
      <c r="B69" s="382"/>
      <c r="C69" s="71"/>
      <c r="D69" s="467"/>
      <c r="E69" s="467"/>
      <c r="F69" s="467"/>
      <c r="G69" s="467"/>
      <c r="H69" s="467"/>
      <c r="I69" s="467"/>
      <c r="J69" s="71"/>
      <c r="K69" s="382"/>
      <c r="L69" s="382"/>
      <c r="M69" s="382"/>
      <c r="N69" s="382"/>
      <c r="O69" s="382"/>
      <c r="P69" s="382"/>
    </row>
    <row r="70" spans="2:16" ht="31.5" customHeight="1">
      <c r="B70" s="382"/>
      <c r="C70" s="71"/>
      <c r="D70" s="467"/>
      <c r="E70" s="467"/>
      <c r="F70" s="467"/>
      <c r="G70" s="467"/>
      <c r="H70" s="467"/>
      <c r="I70" s="467"/>
      <c r="J70" s="71"/>
      <c r="K70" s="382"/>
      <c r="L70" s="382"/>
      <c r="M70" s="382"/>
      <c r="N70" s="382"/>
      <c r="O70" s="382"/>
      <c r="P70" s="382"/>
    </row>
    <row r="71" spans="2:16" ht="31.5" customHeight="1">
      <c r="B71" s="382"/>
      <c r="C71" s="71"/>
      <c r="D71" s="467"/>
      <c r="E71" s="467"/>
      <c r="F71" s="467"/>
      <c r="G71" s="467"/>
      <c r="H71" s="467"/>
      <c r="I71" s="467"/>
      <c r="J71" s="71"/>
      <c r="K71" s="382"/>
      <c r="L71" s="382"/>
      <c r="M71" s="382"/>
      <c r="N71" s="382"/>
      <c r="O71" s="382"/>
      <c r="P71" s="382"/>
    </row>
    <row r="72" spans="2:16" ht="31.5" customHeight="1">
      <c r="B72" s="382"/>
      <c r="C72" s="71"/>
      <c r="D72" s="467"/>
      <c r="E72" s="467"/>
      <c r="F72" s="467"/>
      <c r="G72" s="467"/>
      <c r="H72" s="467"/>
      <c r="I72" s="467"/>
      <c r="J72" s="71"/>
      <c r="K72" s="382"/>
      <c r="L72" s="382"/>
      <c r="M72" s="382"/>
      <c r="N72" s="382"/>
      <c r="O72" s="382"/>
      <c r="P72" s="382"/>
    </row>
    <row r="73" spans="2:16" ht="31.5" customHeight="1">
      <c r="B73" s="382"/>
      <c r="C73" s="71"/>
      <c r="D73" s="467"/>
      <c r="E73" s="467"/>
      <c r="F73" s="467"/>
      <c r="G73" s="467"/>
      <c r="H73" s="467"/>
      <c r="I73" s="467"/>
      <c r="J73" s="71"/>
      <c r="K73" s="382"/>
      <c r="L73" s="382"/>
      <c r="M73" s="382"/>
      <c r="N73" s="382"/>
      <c r="O73" s="382"/>
      <c r="P73" s="382"/>
    </row>
    <row r="74" spans="2:16" ht="31.5" customHeight="1">
      <c r="B74" s="382"/>
      <c r="C74" s="71"/>
      <c r="D74" s="467"/>
      <c r="E74" s="467"/>
      <c r="F74" s="467"/>
      <c r="G74" s="467"/>
      <c r="H74" s="467"/>
      <c r="I74" s="467"/>
      <c r="J74" s="71"/>
      <c r="K74" s="382"/>
      <c r="L74" s="382"/>
      <c r="M74" s="382"/>
      <c r="N74" s="382"/>
      <c r="O74" s="382"/>
      <c r="P74" s="382"/>
    </row>
    <row r="75" spans="2:16" ht="31.5" customHeight="1">
      <c r="B75" s="382"/>
      <c r="C75" s="71"/>
      <c r="D75" s="467"/>
      <c r="E75" s="467"/>
      <c r="F75" s="467"/>
      <c r="G75" s="467"/>
      <c r="H75" s="467"/>
      <c r="I75" s="467"/>
      <c r="J75" s="71"/>
      <c r="K75" s="382"/>
      <c r="L75" s="382"/>
      <c r="M75" s="382"/>
      <c r="N75" s="382"/>
      <c r="O75" s="382"/>
      <c r="P75" s="382"/>
    </row>
    <row r="76" spans="2:16" ht="31.5" customHeight="1">
      <c r="B76" s="382"/>
      <c r="C76" s="71"/>
      <c r="D76" s="467"/>
      <c r="E76" s="467"/>
      <c r="F76" s="467"/>
      <c r="G76" s="467"/>
      <c r="H76" s="467"/>
      <c r="I76" s="467"/>
      <c r="J76" s="71"/>
      <c r="K76" s="382"/>
      <c r="L76" s="382"/>
      <c r="M76" s="382"/>
      <c r="N76" s="382"/>
      <c r="O76" s="382"/>
      <c r="P76" s="382"/>
    </row>
    <row r="77" spans="2:16" ht="31.5" customHeight="1">
      <c r="B77" s="382"/>
      <c r="C77" s="71"/>
      <c r="D77" s="467"/>
      <c r="E77" s="467"/>
      <c r="F77" s="467"/>
      <c r="G77" s="467"/>
      <c r="H77" s="467"/>
      <c r="I77" s="467"/>
      <c r="J77" s="71"/>
      <c r="K77" s="382"/>
      <c r="L77" s="382"/>
      <c r="M77" s="382"/>
      <c r="N77" s="382"/>
      <c r="O77" s="382"/>
      <c r="P77" s="382"/>
    </row>
    <row r="78" spans="2:16" ht="31.5" customHeight="1">
      <c r="B78" s="382"/>
      <c r="C78" s="71"/>
      <c r="D78" s="467"/>
      <c r="E78" s="467"/>
      <c r="F78" s="467"/>
      <c r="G78" s="467"/>
      <c r="H78" s="467"/>
      <c r="I78" s="467"/>
      <c r="J78" s="71"/>
      <c r="K78" s="382"/>
      <c r="L78" s="382"/>
      <c r="M78" s="382"/>
      <c r="N78" s="382"/>
      <c r="O78" s="382"/>
      <c r="P78" s="382"/>
    </row>
    <row r="79" spans="2:16" ht="31.5" customHeight="1">
      <c r="B79" s="382"/>
      <c r="C79" s="71"/>
      <c r="D79" s="467"/>
      <c r="E79" s="467"/>
      <c r="F79" s="467"/>
      <c r="G79" s="467"/>
      <c r="H79" s="467"/>
      <c r="I79" s="467"/>
      <c r="J79" s="71"/>
      <c r="K79" s="382"/>
      <c r="L79" s="382"/>
      <c r="M79" s="382"/>
      <c r="N79" s="382"/>
      <c r="O79" s="382"/>
      <c r="P79" s="382"/>
    </row>
    <row r="80" spans="2:16" ht="31.5" customHeight="1">
      <c r="B80" s="382"/>
      <c r="C80" s="71"/>
      <c r="D80" s="467"/>
      <c r="E80" s="467"/>
      <c r="F80" s="467"/>
      <c r="G80" s="467"/>
      <c r="H80" s="467"/>
      <c r="I80" s="467"/>
      <c r="J80" s="71"/>
      <c r="K80" s="382"/>
      <c r="L80" s="382"/>
      <c r="M80" s="382"/>
      <c r="N80" s="382"/>
      <c r="O80" s="382"/>
      <c r="P80" s="382"/>
    </row>
    <row r="81" spans="2:16" ht="31.5" customHeight="1">
      <c r="B81" s="382"/>
      <c r="C81" s="71"/>
      <c r="D81" s="467"/>
      <c r="E81" s="467"/>
      <c r="F81" s="467"/>
      <c r="G81" s="467"/>
      <c r="H81" s="467"/>
      <c r="I81" s="467"/>
      <c r="J81" s="71"/>
      <c r="K81" s="382"/>
      <c r="L81" s="382"/>
      <c r="M81" s="382"/>
      <c r="N81" s="382"/>
      <c r="O81" s="382"/>
      <c r="P81" s="382"/>
    </row>
    <row r="82" spans="2:16" ht="31.5" customHeight="1">
      <c r="B82" s="382"/>
      <c r="C82" s="71"/>
      <c r="D82" s="467"/>
      <c r="E82" s="467"/>
      <c r="F82" s="467"/>
      <c r="G82" s="467"/>
      <c r="H82" s="467"/>
      <c r="I82" s="467"/>
      <c r="J82" s="71"/>
      <c r="K82" s="382"/>
      <c r="L82" s="382"/>
      <c r="M82" s="382"/>
      <c r="N82" s="382"/>
      <c r="O82" s="382"/>
      <c r="P82" s="382"/>
    </row>
    <row r="83" spans="2:16" ht="31.5" customHeight="1">
      <c r="B83" s="382"/>
      <c r="C83" s="71"/>
      <c r="D83" s="467"/>
      <c r="E83" s="467"/>
      <c r="F83" s="467"/>
      <c r="G83" s="467"/>
      <c r="H83" s="467"/>
      <c r="I83" s="467"/>
      <c r="J83" s="71"/>
      <c r="K83" s="382"/>
      <c r="L83" s="382"/>
      <c r="M83" s="382"/>
      <c r="N83" s="382"/>
      <c r="O83" s="382"/>
      <c r="P83" s="382"/>
    </row>
    <row r="84" spans="2:16" ht="31.5" customHeight="1">
      <c r="B84" s="382"/>
      <c r="C84" s="71"/>
      <c r="D84" s="467"/>
      <c r="E84" s="467"/>
      <c r="F84" s="467"/>
      <c r="G84" s="467"/>
      <c r="H84" s="467"/>
      <c r="I84" s="467"/>
      <c r="J84" s="71"/>
      <c r="K84" s="382"/>
      <c r="L84" s="382"/>
      <c r="M84" s="382"/>
      <c r="N84" s="382"/>
      <c r="O84" s="382"/>
      <c r="P84" s="382"/>
    </row>
    <row r="85" spans="2:16" ht="31.5" customHeight="1">
      <c r="B85" s="382"/>
      <c r="C85" s="71"/>
      <c r="D85" s="467"/>
      <c r="E85" s="467"/>
      <c r="F85" s="467"/>
      <c r="G85" s="467"/>
      <c r="H85" s="467"/>
      <c r="I85" s="467"/>
      <c r="J85" s="71"/>
      <c r="K85" s="382"/>
      <c r="L85" s="382"/>
      <c r="M85" s="382"/>
      <c r="N85" s="382"/>
      <c r="O85" s="382"/>
      <c r="P85" s="382"/>
    </row>
    <row r="86" spans="2:16" ht="31.5" customHeight="1">
      <c r="B86" s="382"/>
      <c r="C86" s="71"/>
      <c r="D86" s="467"/>
      <c r="E86" s="467"/>
      <c r="F86" s="467"/>
      <c r="G86" s="467"/>
      <c r="H86" s="467"/>
      <c r="I86" s="467"/>
      <c r="J86" s="71"/>
      <c r="K86" s="382"/>
      <c r="L86" s="382"/>
      <c r="M86" s="382"/>
      <c r="N86" s="382"/>
      <c r="O86" s="382"/>
      <c r="P86" s="382"/>
    </row>
    <row r="87" spans="2:16" ht="31.5" customHeight="1">
      <c r="B87" s="382"/>
      <c r="C87" s="71"/>
      <c r="D87" s="467"/>
      <c r="E87" s="467"/>
      <c r="F87" s="467"/>
      <c r="G87" s="467"/>
      <c r="H87" s="467"/>
      <c r="I87" s="467"/>
      <c r="J87" s="71"/>
      <c r="K87" s="382"/>
      <c r="L87" s="382"/>
      <c r="M87" s="382"/>
      <c r="N87" s="382"/>
      <c r="O87" s="382"/>
      <c r="P87" s="382"/>
    </row>
    <row r="88" spans="2:16" ht="31.5" customHeight="1">
      <c r="B88" s="382"/>
      <c r="C88" s="71"/>
      <c r="D88" s="467"/>
      <c r="E88" s="467"/>
      <c r="F88" s="467"/>
      <c r="G88" s="467"/>
      <c r="H88" s="467"/>
      <c r="I88" s="467"/>
      <c r="J88" s="71"/>
      <c r="K88" s="382"/>
      <c r="L88" s="382"/>
      <c r="M88" s="382"/>
      <c r="N88" s="382"/>
      <c r="O88" s="382"/>
      <c r="P88" s="382"/>
    </row>
    <row r="89" spans="2:16" ht="31.5" customHeight="1">
      <c r="B89" s="382"/>
      <c r="C89" s="71"/>
      <c r="D89" s="467"/>
      <c r="E89" s="467"/>
      <c r="F89" s="467"/>
      <c r="G89" s="467"/>
      <c r="H89" s="467"/>
      <c r="I89" s="467"/>
      <c r="J89" s="71"/>
      <c r="K89" s="382"/>
      <c r="L89" s="382"/>
      <c r="M89" s="382"/>
      <c r="N89" s="382"/>
      <c r="O89" s="382"/>
      <c r="P89" s="382"/>
    </row>
    <row r="90" spans="2:16" ht="31.5" customHeight="1">
      <c r="B90" s="382"/>
      <c r="C90" s="71"/>
      <c r="D90" s="467"/>
      <c r="E90" s="467"/>
      <c r="F90" s="467"/>
      <c r="G90" s="467"/>
      <c r="H90" s="467"/>
      <c r="I90" s="467"/>
      <c r="J90" s="71"/>
      <c r="K90" s="382"/>
      <c r="L90" s="382"/>
      <c r="M90" s="382"/>
      <c r="N90" s="382"/>
      <c r="O90" s="382"/>
      <c r="P90" s="382"/>
    </row>
    <row r="91" spans="2:16" ht="31.5" customHeight="1">
      <c r="B91" s="382"/>
      <c r="C91" s="71"/>
      <c r="D91" s="467"/>
      <c r="E91" s="467"/>
      <c r="F91" s="467"/>
      <c r="G91" s="467"/>
      <c r="H91" s="467"/>
      <c r="I91" s="467"/>
      <c r="J91" s="71"/>
      <c r="K91" s="382"/>
      <c r="L91" s="382"/>
      <c r="M91" s="382"/>
      <c r="N91" s="382"/>
      <c r="O91" s="382"/>
      <c r="P91" s="382"/>
    </row>
    <row r="92" spans="2:16" ht="31.5" customHeight="1">
      <c r="B92" s="382"/>
      <c r="C92" s="71"/>
      <c r="D92" s="467"/>
      <c r="E92" s="467"/>
      <c r="F92" s="467"/>
      <c r="G92" s="467"/>
      <c r="H92" s="467"/>
      <c r="I92" s="467"/>
      <c r="J92" s="71"/>
      <c r="K92" s="382"/>
      <c r="L92" s="382"/>
      <c r="M92" s="382"/>
      <c r="N92" s="382"/>
      <c r="O92" s="382"/>
      <c r="P92" s="382"/>
    </row>
    <row r="93" spans="2:16" ht="31.5" customHeight="1">
      <c r="B93" s="382"/>
      <c r="C93" s="71"/>
      <c r="D93" s="467"/>
      <c r="E93" s="467"/>
      <c r="F93" s="467"/>
      <c r="G93" s="467"/>
      <c r="H93" s="467"/>
      <c r="I93" s="467"/>
      <c r="J93" s="71"/>
      <c r="K93" s="382"/>
      <c r="L93" s="382"/>
      <c r="M93" s="382"/>
      <c r="N93" s="382"/>
      <c r="O93" s="382"/>
      <c r="P93" s="382"/>
    </row>
    <row r="94" spans="2:16" ht="31.5" customHeight="1">
      <c r="B94" s="382"/>
      <c r="C94" s="71"/>
      <c r="D94" s="467"/>
      <c r="E94" s="467"/>
      <c r="F94" s="467"/>
      <c r="G94" s="467"/>
      <c r="H94" s="467"/>
      <c r="I94" s="467"/>
      <c r="J94" s="71"/>
      <c r="K94" s="382"/>
      <c r="L94" s="382"/>
      <c r="M94" s="382"/>
      <c r="N94" s="382"/>
      <c r="O94" s="382"/>
      <c r="P94" s="382"/>
    </row>
    <row r="95" spans="2:16" ht="31.5" customHeight="1">
      <c r="B95" s="382"/>
      <c r="C95" s="71"/>
      <c r="D95" s="467"/>
      <c r="E95" s="467"/>
      <c r="F95" s="467"/>
      <c r="G95" s="467"/>
      <c r="H95" s="467"/>
      <c r="I95" s="467"/>
      <c r="J95" s="71"/>
      <c r="K95" s="382"/>
      <c r="L95" s="382"/>
      <c r="M95" s="382"/>
      <c r="N95" s="382"/>
      <c r="O95" s="382"/>
      <c r="P95" s="382"/>
    </row>
    <row r="96" spans="2:16" ht="31.5" customHeight="1">
      <c r="B96" s="382"/>
      <c r="C96" s="71"/>
      <c r="D96" s="467"/>
      <c r="E96" s="467"/>
      <c r="F96" s="467"/>
      <c r="G96" s="467"/>
      <c r="H96" s="467"/>
      <c r="I96" s="467"/>
      <c r="J96" s="71"/>
      <c r="K96" s="382"/>
      <c r="L96" s="382"/>
      <c r="M96" s="382"/>
      <c r="N96" s="382"/>
      <c r="O96" s="382"/>
      <c r="P96" s="382"/>
    </row>
    <row r="97" spans="2:16" ht="31.5" customHeight="1">
      <c r="B97" s="382"/>
      <c r="C97" s="71"/>
      <c r="D97" s="467"/>
      <c r="E97" s="467"/>
      <c r="F97" s="467"/>
      <c r="G97" s="467"/>
      <c r="H97" s="467"/>
      <c r="I97" s="467"/>
      <c r="J97" s="71"/>
      <c r="K97" s="382"/>
      <c r="L97" s="382"/>
      <c r="M97" s="382"/>
      <c r="N97" s="382"/>
      <c r="O97" s="382"/>
      <c r="P97" s="382"/>
    </row>
    <row r="98" spans="2:16" ht="31.5" customHeight="1">
      <c r="B98" s="382"/>
      <c r="C98" s="71"/>
      <c r="D98" s="467"/>
      <c r="E98" s="467"/>
      <c r="F98" s="467"/>
      <c r="G98" s="467"/>
      <c r="H98" s="467"/>
      <c r="I98" s="467"/>
      <c r="J98" s="71"/>
      <c r="K98" s="382"/>
      <c r="L98" s="382"/>
      <c r="M98" s="382"/>
      <c r="N98" s="382"/>
      <c r="O98" s="382"/>
      <c r="P98" s="382"/>
    </row>
    <row r="99" spans="2:16" ht="31.5" customHeight="1">
      <c r="B99" s="382"/>
      <c r="C99" s="71"/>
      <c r="D99" s="467"/>
      <c r="E99" s="467"/>
      <c r="F99" s="467"/>
      <c r="G99" s="467"/>
      <c r="H99" s="467"/>
      <c r="I99" s="467"/>
      <c r="J99" s="71"/>
      <c r="K99" s="382"/>
      <c r="L99" s="382"/>
      <c r="M99" s="382"/>
      <c r="N99" s="382"/>
      <c r="O99" s="382"/>
      <c r="P99" s="382"/>
    </row>
    <row r="100" spans="2:16" ht="31.5" customHeight="1">
      <c r="B100" s="382"/>
      <c r="C100" s="71"/>
      <c r="D100" s="467"/>
      <c r="E100" s="467"/>
      <c r="F100" s="467"/>
      <c r="G100" s="467"/>
      <c r="H100" s="467"/>
      <c r="I100" s="467"/>
      <c r="J100" s="71"/>
      <c r="K100" s="382"/>
      <c r="L100" s="382"/>
      <c r="M100" s="382"/>
      <c r="N100" s="382"/>
      <c r="O100" s="382"/>
      <c r="P100" s="382"/>
    </row>
    <row r="101" spans="2:16" ht="31.5" customHeight="1">
      <c r="B101" s="382"/>
      <c r="C101" s="71"/>
      <c r="D101" s="467"/>
      <c r="E101" s="467"/>
      <c r="F101" s="467"/>
      <c r="G101" s="467"/>
      <c r="H101" s="467"/>
      <c r="I101" s="467"/>
      <c r="J101" s="71"/>
      <c r="K101" s="382"/>
      <c r="L101" s="382"/>
      <c r="M101" s="382"/>
      <c r="N101" s="382"/>
      <c r="O101" s="382"/>
      <c r="P101" s="382"/>
    </row>
    <row r="102" spans="2:16" ht="31.5" customHeight="1">
      <c r="B102" s="382"/>
      <c r="C102" s="71"/>
      <c r="D102" s="467"/>
      <c r="E102" s="467"/>
      <c r="F102" s="467"/>
      <c r="G102" s="467"/>
      <c r="H102" s="467"/>
      <c r="I102" s="467"/>
      <c r="J102" s="71"/>
      <c r="K102" s="382"/>
      <c r="L102" s="382"/>
      <c r="M102" s="382"/>
      <c r="N102" s="382"/>
      <c r="O102" s="382"/>
      <c r="P102" s="382"/>
    </row>
    <row r="103" spans="2:16" ht="31.5" customHeight="1">
      <c r="B103" s="382"/>
      <c r="C103" s="71"/>
      <c r="D103" s="467"/>
      <c r="E103" s="467"/>
      <c r="F103" s="467"/>
      <c r="G103" s="467"/>
      <c r="H103" s="467"/>
      <c r="I103" s="467"/>
      <c r="J103" s="71"/>
      <c r="K103" s="382"/>
      <c r="L103" s="382"/>
      <c r="M103" s="382"/>
      <c r="N103" s="382"/>
      <c r="O103" s="382"/>
      <c r="P103" s="382"/>
    </row>
    <row r="104" spans="2:16" ht="31.5" customHeight="1">
      <c r="B104" s="382"/>
      <c r="C104" s="71"/>
      <c r="D104" s="467"/>
      <c r="E104" s="467"/>
      <c r="F104" s="467"/>
      <c r="G104" s="467"/>
      <c r="H104" s="467"/>
      <c r="I104" s="467"/>
      <c r="J104" s="71"/>
      <c r="K104" s="382"/>
      <c r="L104" s="382"/>
      <c r="M104" s="382"/>
      <c r="N104" s="382"/>
      <c r="O104" s="382"/>
      <c r="P104" s="382"/>
    </row>
    <row r="105" spans="2:16" ht="31.5" customHeight="1">
      <c r="B105" s="382"/>
      <c r="C105" s="71"/>
      <c r="D105" s="467"/>
      <c r="E105" s="467"/>
      <c r="F105" s="467"/>
      <c r="G105" s="467"/>
      <c r="H105" s="467"/>
      <c r="I105" s="467"/>
      <c r="J105" s="71"/>
      <c r="K105" s="382"/>
      <c r="L105" s="382"/>
      <c r="M105" s="382"/>
      <c r="N105" s="382"/>
      <c r="O105" s="382"/>
      <c r="P105" s="382"/>
    </row>
    <row r="106" spans="2:16" ht="31.5" customHeight="1" thickBot="1">
      <c r="B106" s="382"/>
      <c r="C106" s="72"/>
      <c r="D106" s="73"/>
      <c r="E106" s="73"/>
      <c r="F106" s="73"/>
      <c r="G106" s="73"/>
      <c r="H106" s="73"/>
      <c r="I106" s="73"/>
      <c r="J106" s="72"/>
      <c r="K106" s="382"/>
      <c r="L106" s="382"/>
      <c r="M106" s="382"/>
      <c r="N106" s="382"/>
      <c r="O106" s="382"/>
      <c r="P106" s="382"/>
    </row>
    <row r="107" spans="2:16">
      <c r="B107" s="480"/>
      <c r="L107" s="480"/>
      <c r="M107" s="480"/>
      <c r="N107" s="480"/>
      <c r="O107" s="480"/>
      <c r="P107" s="480"/>
    </row>
    <row r="108" spans="2:16" hidden="1">
      <c r="B108" s="480"/>
      <c r="L108" s="480"/>
      <c r="M108" s="480"/>
      <c r="N108" s="480"/>
      <c r="O108" s="480"/>
      <c r="P108" s="480"/>
    </row>
    <row r="109" spans="2:16"/>
  </sheetData>
  <sheetProtection selectLockedCells="1"/>
  <mergeCells count="99">
    <mergeCell ref="D22:I22"/>
    <mergeCell ref="D21:I21"/>
    <mergeCell ref="O107:O108"/>
    <mergeCell ref="P107:P108"/>
    <mergeCell ref="B107:B108"/>
    <mergeCell ref="L107:L108"/>
    <mergeCell ref="M107:M108"/>
    <mergeCell ref="N107:N108"/>
    <mergeCell ref="D36:I36"/>
    <mergeCell ref="D37:I37"/>
    <mergeCell ref="D38:I38"/>
    <mergeCell ref="D66:I66"/>
    <mergeCell ref="D67:I67"/>
    <mergeCell ref="D49:I49"/>
    <mergeCell ref="D50:I50"/>
    <mergeCell ref="D24:I24"/>
    <mergeCell ref="D4:E4"/>
    <mergeCell ref="B2:L2"/>
    <mergeCell ref="O4:P4"/>
    <mergeCell ref="O5:P5"/>
    <mergeCell ref="O7:P7"/>
    <mergeCell ref="H4:I4"/>
    <mergeCell ref="J4:K4"/>
    <mergeCell ref="O6:P6"/>
    <mergeCell ref="D25:I25"/>
    <mergeCell ref="D26:I26"/>
    <mergeCell ref="D27:I27"/>
    <mergeCell ref="D23:I23"/>
    <mergeCell ref="D32:I32"/>
    <mergeCell ref="D33:I33"/>
    <mergeCell ref="D34:I34"/>
    <mergeCell ref="D35:I35"/>
    <mergeCell ref="D28:I28"/>
    <mergeCell ref="D29:I29"/>
    <mergeCell ref="D30:I30"/>
    <mergeCell ref="D31:I31"/>
    <mergeCell ref="D44:I44"/>
    <mergeCell ref="D45:I45"/>
    <mergeCell ref="D46:I46"/>
    <mergeCell ref="D47:I47"/>
    <mergeCell ref="D48:I48"/>
    <mergeCell ref="D39:I39"/>
    <mergeCell ref="D40:I40"/>
    <mergeCell ref="D41:I41"/>
    <mergeCell ref="D42:I42"/>
    <mergeCell ref="D43:I43"/>
    <mergeCell ref="D77:I77"/>
    <mergeCell ref="D78:I78"/>
    <mergeCell ref="D74:I74"/>
    <mergeCell ref="D75:I75"/>
    <mergeCell ref="D53:I53"/>
    <mergeCell ref="D54:I54"/>
    <mergeCell ref="D55:I55"/>
    <mergeCell ref="D56:I56"/>
    <mergeCell ref="D72:I72"/>
    <mergeCell ref="D73:I73"/>
    <mergeCell ref="D69:I69"/>
    <mergeCell ref="D70:I70"/>
    <mergeCell ref="D71:I71"/>
    <mergeCell ref="D51:I51"/>
    <mergeCell ref="D52:I52"/>
    <mergeCell ref="D76:I76"/>
    <mergeCell ref="D90:I90"/>
    <mergeCell ref="D91:I91"/>
    <mergeCell ref="D79:I79"/>
    <mergeCell ref="D57:I57"/>
    <mergeCell ref="D58:I58"/>
    <mergeCell ref="D59:I59"/>
    <mergeCell ref="D60:I60"/>
    <mergeCell ref="D61:I61"/>
    <mergeCell ref="D62:I62"/>
    <mergeCell ref="D63:I63"/>
    <mergeCell ref="D64:I64"/>
    <mergeCell ref="D65:I65"/>
    <mergeCell ref="D68:I68"/>
    <mergeCell ref="D85:I85"/>
    <mergeCell ref="D86:I86"/>
    <mergeCell ref="D87:I87"/>
    <mergeCell ref="D88:I88"/>
    <mergeCell ref="D89:I89"/>
    <mergeCell ref="D80:I80"/>
    <mergeCell ref="D81:I81"/>
    <mergeCell ref="D82:I82"/>
    <mergeCell ref="D83:I83"/>
    <mergeCell ref="D84:I84"/>
    <mergeCell ref="D103:I103"/>
    <mergeCell ref="D104:I104"/>
    <mergeCell ref="D105:I105"/>
    <mergeCell ref="D92:I92"/>
    <mergeCell ref="D93:I93"/>
    <mergeCell ref="D94:I94"/>
    <mergeCell ref="D101:I101"/>
    <mergeCell ref="D102:I102"/>
    <mergeCell ref="D95:I95"/>
    <mergeCell ref="D96:I96"/>
    <mergeCell ref="D97:I97"/>
    <mergeCell ref="D98:I98"/>
    <mergeCell ref="D99:I99"/>
    <mergeCell ref="D100:I100"/>
  </mergeCells>
  <pageMargins left="0.7" right="0.7" top="0.75" bottom="0.75" header="0.3" footer="0.3"/>
  <pageSetup scale="23" orientation="portrait" r:id="rId1"/>
  <headerFooter>
    <oddFooter xml:space="preserve">&amp;LRev. A&amp;CCHI-SDE45-0004&amp;RSQM Appendix E -Supplier PPAP  Format </oddFooter>
  </headerFooter>
  <rowBreaks count="1" manualBreakCount="1">
    <brk id="52" min="1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DFD6-8E7E-42C7-BDFE-A6FAB776650F}">
  <sheetPr codeName="Hoja24">
    <tabColor theme="3"/>
    <outlinePr summaryBelow="0"/>
    <pageSetUpPr fitToPage="1"/>
  </sheetPr>
  <dimension ref="A1:L60"/>
  <sheetViews>
    <sheetView showGridLines="0" zoomScale="85" zoomScaleNormal="85" zoomScaleSheetLayoutView="100" workbookViewId="0">
      <selection activeCell="F10" sqref="F10"/>
    </sheetView>
  </sheetViews>
  <sheetFormatPr defaultColWidth="0" defaultRowHeight="14.5" zeroHeight="1"/>
  <cols>
    <col min="1" max="1" width="7.54296875" customWidth="1"/>
    <col min="2" max="2" width="27.26953125" customWidth="1"/>
    <col min="3" max="3" width="28.54296875" customWidth="1"/>
    <col min="4" max="4" width="32.54296875" customWidth="1"/>
    <col min="5" max="5" width="31.81640625" customWidth="1"/>
    <col min="6" max="9" width="25.26953125" customWidth="1"/>
    <col min="10" max="10" width="7.54296875" customWidth="1"/>
    <col min="11" max="11" width="12.54296875" hidden="1" customWidth="1"/>
    <col min="12" max="16384" width="9.1796875" hidden="1"/>
  </cols>
  <sheetData>
    <row r="1" spans="2:12"/>
    <row r="2" spans="2:12" ht="45">
      <c r="B2" s="432" t="s">
        <v>45</v>
      </c>
      <c r="C2" s="432"/>
      <c r="D2" s="432"/>
      <c r="E2" s="432"/>
      <c r="F2" s="432"/>
      <c r="G2" s="432"/>
      <c r="H2" s="74"/>
    </row>
    <row r="3" spans="2:12" ht="18.75" customHeight="1">
      <c r="G3" s="74"/>
      <c r="H3" s="74"/>
    </row>
    <row r="4" spans="2:12" ht="24" customHeight="1" thickBot="1">
      <c r="C4" s="3" t="s">
        <v>2</v>
      </c>
      <c r="D4" s="36">
        <f>Intro!D6</f>
        <v>0</v>
      </c>
      <c r="F4" s="3" t="s">
        <v>265</v>
      </c>
      <c r="G4" s="290"/>
      <c r="H4" s="74"/>
    </row>
    <row r="5" spans="2:12" ht="24" customHeight="1" thickBot="1">
      <c r="C5" s="3" t="s">
        <v>3</v>
      </c>
      <c r="D5" s="36">
        <f>Intro!D7</f>
        <v>0</v>
      </c>
      <c r="F5" s="3" t="s">
        <v>266</v>
      </c>
      <c r="G5" s="290"/>
      <c r="H5" s="74"/>
    </row>
    <row r="6" spans="2:12" ht="24" customHeight="1" thickBot="1">
      <c r="C6" s="3" t="s">
        <v>267</v>
      </c>
      <c r="D6" s="290"/>
      <c r="J6" s="75"/>
      <c r="K6" s="75"/>
      <c r="L6" s="75"/>
    </row>
    <row r="7" spans="2:12" ht="12" customHeight="1">
      <c r="E7" s="10"/>
      <c r="F7" s="10"/>
      <c r="G7" s="10"/>
    </row>
    <row r="8" spans="2:12" ht="27" customHeight="1">
      <c r="B8" s="481" t="s">
        <v>268</v>
      </c>
      <c r="C8" s="481"/>
      <c r="D8" s="481"/>
      <c r="E8" s="481" t="s">
        <v>269</v>
      </c>
      <c r="F8" s="481"/>
      <c r="G8" s="481"/>
      <c r="H8" s="481"/>
      <c r="I8" s="482" t="s">
        <v>270</v>
      </c>
    </row>
    <row r="9" spans="2:12" ht="28.5" customHeight="1">
      <c r="B9" s="105" t="s">
        <v>271</v>
      </c>
      <c r="C9" s="105" t="s">
        <v>272</v>
      </c>
      <c r="D9" s="105" t="s">
        <v>273</v>
      </c>
      <c r="E9" s="105" t="s">
        <v>274</v>
      </c>
      <c r="F9" s="105" t="s">
        <v>275</v>
      </c>
      <c r="G9" s="105" t="s">
        <v>276</v>
      </c>
      <c r="H9" s="105" t="s">
        <v>277</v>
      </c>
      <c r="I9" s="482"/>
    </row>
    <row r="10" spans="2:12" ht="24" customHeight="1">
      <c r="B10" s="382"/>
      <c r="C10" s="382"/>
      <c r="D10" s="382"/>
      <c r="E10" s="382"/>
      <c r="F10" s="382"/>
      <c r="G10" s="382"/>
      <c r="H10" s="382"/>
      <c r="I10" s="382"/>
    </row>
    <row r="11" spans="2:12" ht="24" customHeight="1">
      <c r="B11" s="382"/>
      <c r="C11" s="382"/>
      <c r="D11" s="382"/>
      <c r="E11" s="382"/>
      <c r="F11" s="382"/>
      <c r="G11" s="382"/>
      <c r="H11" s="382"/>
      <c r="I11" s="382"/>
    </row>
    <row r="12" spans="2:12" ht="24" customHeight="1">
      <c r="B12" s="382"/>
      <c r="C12" s="382"/>
      <c r="D12" s="382"/>
      <c r="E12" s="382"/>
      <c r="F12" s="382"/>
      <c r="G12" s="382"/>
      <c r="H12" s="382"/>
      <c r="I12" s="382"/>
    </row>
    <row r="13" spans="2:12" ht="24" customHeight="1">
      <c r="B13" s="382"/>
      <c r="C13" s="382"/>
      <c r="D13" s="382"/>
      <c r="E13" s="382"/>
      <c r="F13" s="382"/>
      <c r="G13" s="382"/>
      <c r="H13" s="382"/>
      <c r="I13" s="382"/>
    </row>
    <row r="14" spans="2:12" ht="24" customHeight="1">
      <c r="B14" s="382"/>
      <c r="C14" s="382"/>
      <c r="D14" s="382"/>
      <c r="E14" s="382"/>
      <c r="F14" s="382"/>
      <c r="G14" s="382"/>
      <c r="H14" s="382"/>
      <c r="I14" s="382"/>
    </row>
    <row r="15" spans="2:12" ht="24" customHeight="1">
      <c r="B15" s="382"/>
      <c r="C15" s="382"/>
      <c r="D15" s="382"/>
      <c r="E15" s="382"/>
      <c r="F15" s="382"/>
      <c r="G15" s="382"/>
      <c r="H15" s="382"/>
      <c r="I15" s="382"/>
    </row>
    <row r="16" spans="2:12" ht="24" customHeight="1">
      <c r="B16" s="382"/>
      <c r="C16" s="382"/>
      <c r="D16" s="382"/>
      <c r="E16" s="382"/>
      <c r="F16" s="382"/>
      <c r="G16" s="382"/>
      <c r="H16" s="382"/>
      <c r="I16" s="382"/>
    </row>
    <row r="17" spans="2:9" ht="24" customHeight="1">
      <c r="B17" s="382"/>
      <c r="C17" s="382"/>
      <c r="D17" s="382"/>
      <c r="E17" s="382"/>
      <c r="F17" s="382"/>
      <c r="G17" s="382"/>
      <c r="H17" s="382"/>
      <c r="I17" s="382"/>
    </row>
    <row r="18" spans="2:9" ht="24" customHeight="1">
      <c r="B18" s="382"/>
      <c r="C18" s="382"/>
      <c r="D18" s="382"/>
      <c r="E18" s="382"/>
      <c r="F18" s="382"/>
      <c r="G18" s="382"/>
      <c r="H18" s="382"/>
      <c r="I18" s="382"/>
    </row>
    <row r="19" spans="2:9" ht="24" customHeight="1">
      <c r="B19" s="382"/>
      <c r="C19" s="382"/>
      <c r="D19" s="382"/>
      <c r="E19" s="382"/>
      <c r="F19" s="382"/>
      <c r="G19" s="382"/>
      <c r="H19" s="382"/>
      <c r="I19" s="382"/>
    </row>
    <row r="20" spans="2:9" ht="24" customHeight="1">
      <c r="B20" s="382"/>
      <c r="C20" s="382"/>
      <c r="D20" s="382"/>
      <c r="E20" s="382"/>
      <c r="F20" s="382"/>
      <c r="G20" s="382"/>
      <c r="H20" s="382"/>
      <c r="I20" s="382"/>
    </row>
    <row r="21" spans="2:9" ht="24" customHeight="1">
      <c r="B21" s="382"/>
      <c r="C21" s="382"/>
      <c r="D21" s="382"/>
      <c r="E21" s="382"/>
      <c r="F21" s="382"/>
      <c r="G21" s="382"/>
      <c r="H21" s="382"/>
      <c r="I21" s="382"/>
    </row>
    <row r="22" spans="2:9" ht="24" customHeight="1">
      <c r="B22" s="382"/>
      <c r="C22" s="382"/>
      <c r="D22" s="382"/>
      <c r="E22" s="382"/>
      <c r="F22" s="382"/>
      <c r="G22" s="382"/>
      <c r="H22" s="382"/>
      <c r="I22" s="382"/>
    </row>
    <row r="23" spans="2:9" ht="24" customHeight="1">
      <c r="B23" s="382"/>
      <c r="C23" s="382"/>
      <c r="D23" s="382"/>
      <c r="E23" s="382"/>
      <c r="F23" s="382"/>
      <c r="G23" s="382"/>
      <c r="H23" s="382"/>
      <c r="I23" s="382"/>
    </row>
    <row r="24" spans="2:9" ht="24" customHeight="1">
      <c r="B24" s="382"/>
      <c r="C24" s="382"/>
      <c r="D24" s="382"/>
      <c r="E24" s="382"/>
      <c r="F24" s="382"/>
      <c r="G24" s="382"/>
      <c r="H24" s="382"/>
      <c r="I24" s="382"/>
    </row>
    <row r="25" spans="2:9" ht="24" customHeight="1">
      <c r="B25" s="382"/>
      <c r="C25" s="382"/>
      <c r="D25" s="382"/>
      <c r="E25" s="382"/>
      <c r="F25" s="382"/>
      <c r="G25" s="382"/>
      <c r="H25" s="382"/>
      <c r="I25" s="382"/>
    </row>
    <row r="26" spans="2:9" ht="24" customHeight="1">
      <c r="B26" s="382"/>
      <c r="C26" s="382"/>
      <c r="D26" s="382"/>
      <c r="E26" s="382"/>
      <c r="F26" s="382"/>
      <c r="G26" s="382"/>
      <c r="H26" s="382"/>
      <c r="I26" s="382"/>
    </row>
    <row r="27" spans="2:9" ht="24" customHeight="1">
      <c r="B27" s="382"/>
      <c r="C27" s="382"/>
      <c r="D27" s="382"/>
      <c r="E27" s="382"/>
      <c r="F27" s="382"/>
      <c r="G27" s="382"/>
      <c r="H27" s="382"/>
      <c r="I27" s="382"/>
    </row>
    <row r="28" spans="2:9" ht="24" customHeight="1">
      <c r="B28" s="382"/>
      <c r="C28" s="382"/>
      <c r="D28" s="382"/>
      <c r="E28" s="382"/>
      <c r="F28" s="382"/>
      <c r="G28" s="382"/>
      <c r="H28" s="382"/>
      <c r="I28" s="382"/>
    </row>
    <row r="29" spans="2:9" ht="24" customHeight="1">
      <c r="B29" s="382"/>
      <c r="C29" s="382"/>
      <c r="D29" s="382"/>
      <c r="E29" s="382"/>
      <c r="F29" s="382"/>
      <c r="G29" s="382"/>
      <c r="H29" s="382"/>
      <c r="I29" s="382"/>
    </row>
    <row r="30" spans="2:9" ht="24" customHeight="1">
      <c r="B30" s="382"/>
      <c r="C30" s="382"/>
      <c r="D30" s="382"/>
      <c r="E30" s="382"/>
      <c r="F30" s="382"/>
      <c r="G30" s="382"/>
      <c r="H30" s="382"/>
      <c r="I30" s="382"/>
    </row>
    <row r="31" spans="2:9" ht="24" customHeight="1">
      <c r="B31" s="382"/>
      <c r="C31" s="382"/>
      <c r="D31" s="382"/>
      <c r="E31" s="382"/>
      <c r="F31" s="382"/>
      <c r="G31" s="382"/>
      <c r="H31" s="382"/>
      <c r="I31" s="382"/>
    </row>
    <row r="32" spans="2:9" ht="24" customHeight="1">
      <c r="B32" s="382"/>
      <c r="C32" s="382"/>
      <c r="D32" s="382"/>
      <c r="E32" s="382"/>
      <c r="F32" s="382"/>
      <c r="G32" s="382"/>
      <c r="H32" s="382"/>
      <c r="I32" s="382"/>
    </row>
    <row r="33" spans="2:11" ht="24" customHeight="1">
      <c r="B33" s="382"/>
      <c r="C33" s="382"/>
      <c r="D33" s="382"/>
      <c r="E33" s="382"/>
      <c r="F33" s="382"/>
      <c r="G33" s="382"/>
      <c r="H33" s="382"/>
      <c r="I33" s="382"/>
    </row>
    <row r="34" spans="2:11" ht="24" customHeight="1">
      <c r="B34" s="382"/>
      <c r="C34" s="382"/>
      <c r="D34" s="382"/>
      <c r="E34" s="382"/>
      <c r="F34" s="382"/>
      <c r="G34" s="382"/>
      <c r="H34" s="382"/>
      <c r="I34" s="382"/>
    </row>
    <row r="35" spans="2:11" ht="24" customHeight="1">
      <c r="B35" s="382"/>
      <c r="C35" s="382"/>
      <c r="D35" s="382"/>
      <c r="E35" s="382"/>
      <c r="F35" s="382"/>
      <c r="G35" s="382"/>
      <c r="H35" s="382"/>
      <c r="I35" s="382"/>
    </row>
    <row r="36" spans="2:11" ht="24" customHeight="1">
      <c r="B36" s="382"/>
      <c r="C36" s="382"/>
      <c r="D36" s="382"/>
      <c r="E36" s="382"/>
      <c r="F36" s="382"/>
      <c r="G36" s="382"/>
      <c r="H36" s="382"/>
      <c r="I36" s="382"/>
    </row>
    <row r="37" spans="2:11" ht="24" customHeight="1">
      <c r="B37" s="382"/>
      <c r="C37" s="382"/>
      <c r="D37" s="382"/>
      <c r="E37" s="382"/>
      <c r="F37" s="382"/>
      <c r="G37" s="382"/>
      <c r="H37" s="382"/>
      <c r="I37" s="382"/>
    </row>
    <row r="38" spans="2:11" ht="24" customHeight="1">
      <c r="B38" s="382"/>
      <c r="C38" s="382"/>
      <c r="D38" s="382"/>
      <c r="E38" s="382"/>
      <c r="F38" s="382"/>
      <c r="G38" s="382"/>
      <c r="H38" s="382"/>
      <c r="I38" s="382"/>
    </row>
    <row r="39" spans="2:11" ht="24" customHeight="1">
      <c r="B39" s="382"/>
      <c r="C39" s="382"/>
      <c r="D39" s="382"/>
      <c r="E39" s="382"/>
      <c r="F39" s="382"/>
      <c r="G39" s="382"/>
      <c r="H39" s="382"/>
      <c r="I39" s="382"/>
    </row>
    <row r="40" spans="2:11" ht="24" customHeight="1">
      <c r="B40" s="382"/>
      <c r="C40" s="382"/>
      <c r="D40" s="382"/>
      <c r="E40" s="382"/>
      <c r="F40" s="382"/>
      <c r="G40" s="382"/>
      <c r="H40" s="382"/>
      <c r="I40" s="382"/>
    </row>
    <row r="41" spans="2:11" ht="24" customHeight="1">
      <c r="B41" s="382"/>
      <c r="C41" s="382"/>
      <c r="D41" s="382"/>
      <c r="E41" s="382"/>
      <c r="F41" s="382"/>
      <c r="G41" s="382"/>
      <c r="H41" s="382"/>
      <c r="I41" s="382"/>
      <c r="K41" s="55" t="s">
        <v>278</v>
      </c>
    </row>
    <row r="42" spans="2:11" ht="24" customHeight="1">
      <c r="B42" s="382"/>
      <c r="C42" s="382"/>
      <c r="D42" s="382"/>
      <c r="E42" s="382"/>
      <c r="F42" s="382"/>
      <c r="G42" s="382"/>
      <c r="H42" s="382"/>
      <c r="I42" s="382"/>
    </row>
    <row r="43" spans="2:11" ht="24" customHeight="1">
      <c r="B43" s="382"/>
      <c r="C43" s="382"/>
      <c r="D43" s="382"/>
      <c r="E43" s="382"/>
      <c r="F43" s="382"/>
      <c r="G43" s="382"/>
      <c r="H43" s="382"/>
      <c r="I43" s="382"/>
    </row>
    <row r="44" spans="2:11" ht="24" customHeight="1">
      <c r="B44" s="382"/>
      <c r="C44" s="382"/>
      <c r="D44" s="382"/>
      <c r="E44" s="382"/>
      <c r="F44" s="382"/>
      <c r="G44" s="382"/>
      <c r="H44" s="382"/>
      <c r="I44" s="382"/>
    </row>
    <row r="45" spans="2:11" ht="24" customHeight="1">
      <c r="B45" s="382"/>
      <c r="C45" s="382"/>
      <c r="D45" s="382"/>
      <c r="E45" s="382"/>
      <c r="F45" s="382"/>
      <c r="G45" s="382"/>
      <c r="H45" s="382"/>
      <c r="I45" s="382"/>
    </row>
    <row r="46" spans="2:11" ht="24" customHeight="1">
      <c r="B46" s="382"/>
      <c r="C46" s="382"/>
      <c r="D46" s="382"/>
      <c r="E46" s="382"/>
      <c r="F46" s="382"/>
      <c r="G46" s="382"/>
      <c r="H46" s="382"/>
      <c r="I46" s="382"/>
    </row>
    <row r="47" spans="2:11" ht="24" customHeight="1">
      <c r="B47" s="382"/>
      <c r="C47" s="382"/>
      <c r="D47" s="382"/>
      <c r="E47" s="382"/>
      <c r="F47" s="382"/>
      <c r="G47" s="382"/>
      <c r="H47" s="382"/>
      <c r="I47" s="382"/>
    </row>
    <row r="48" spans="2:11" ht="24" customHeight="1">
      <c r="B48" s="382"/>
      <c r="C48" s="382"/>
      <c r="D48" s="382"/>
      <c r="E48" s="382"/>
      <c r="F48" s="382"/>
      <c r="G48" s="382"/>
      <c r="H48" s="382"/>
      <c r="I48" s="382"/>
    </row>
    <row r="49" spans="2:9" ht="24" customHeight="1">
      <c r="B49" s="382"/>
      <c r="C49" s="382"/>
      <c r="D49" s="382"/>
      <c r="E49" s="382"/>
      <c r="F49" s="382"/>
      <c r="G49" s="382"/>
      <c r="H49" s="382"/>
      <c r="I49" s="382"/>
    </row>
    <row r="50" spans="2:9" ht="24" customHeight="1">
      <c r="B50" s="382"/>
      <c r="C50" s="382"/>
      <c r="D50" s="382"/>
      <c r="E50" s="382"/>
      <c r="F50" s="382"/>
      <c r="G50" s="382"/>
      <c r="H50" s="382"/>
      <c r="I50" s="382"/>
    </row>
    <row r="51" spans="2:9" ht="24" customHeight="1">
      <c r="B51" s="382"/>
      <c r="C51" s="382"/>
      <c r="D51" s="382"/>
      <c r="E51" s="382"/>
      <c r="F51" s="382"/>
      <c r="G51" s="382"/>
      <c r="H51" s="382"/>
      <c r="I51" s="382"/>
    </row>
    <row r="52" spans="2:9" ht="24" customHeight="1">
      <c r="B52" s="382"/>
      <c r="C52" s="382"/>
      <c r="D52" s="382"/>
      <c r="E52" s="382"/>
      <c r="F52" s="382"/>
      <c r="G52" s="382"/>
      <c r="H52" s="382"/>
      <c r="I52" s="382"/>
    </row>
    <row r="53" spans="2:9" ht="24" customHeight="1">
      <c r="B53" s="382"/>
      <c r="C53" s="382"/>
      <c r="D53" s="382"/>
      <c r="E53" s="382"/>
      <c r="F53" s="382"/>
      <c r="G53" s="382"/>
      <c r="H53" s="382"/>
      <c r="I53" s="382"/>
    </row>
    <row r="54" spans="2:9" ht="24" customHeight="1">
      <c r="B54" s="382"/>
      <c r="C54" s="382"/>
      <c r="D54" s="382"/>
      <c r="E54" s="382"/>
      <c r="F54" s="382"/>
      <c r="G54" s="382"/>
      <c r="H54" s="382"/>
      <c r="I54" s="382"/>
    </row>
    <row r="55" spans="2:9" ht="24" customHeight="1">
      <c r="B55" s="382"/>
      <c r="C55" s="382"/>
      <c r="D55" s="382"/>
      <c r="E55" s="382"/>
      <c r="F55" s="382"/>
      <c r="G55" s="382"/>
      <c r="H55" s="382"/>
      <c r="I55" s="382"/>
    </row>
    <row r="56" spans="2:9" ht="24" customHeight="1">
      <c r="B56" s="382"/>
      <c r="C56" s="382"/>
      <c r="D56" s="382"/>
      <c r="E56" s="382"/>
      <c r="F56" s="382"/>
      <c r="G56" s="382"/>
      <c r="H56" s="382"/>
      <c r="I56" s="382"/>
    </row>
    <row r="57" spans="2:9" ht="24" customHeight="1">
      <c r="B57" s="382"/>
      <c r="C57" s="382"/>
      <c r="D57" s="382"/>
      <c r="E57" s="382"/>
      <c r="F57" s="382"/>
      <c r="G57" s="382"/>
      <c r="H57" s="382"/>
      <c r="I57" s="382"/>
    </row>
    <row r="58" spans="2:9" ht="24" customHeight="1">
      <c r="B58" s="382"/>
      <c r="C58" s="382"/>
      <c r="D58" s="382"/>
      <c r="E58" s="382"/>
      <c r="F58" s="382"/>
      <c r="G58" s="382"/>
      <c r="H58" s="382"/>
      <c r="I58" s="382"/>
    </row>
    <row r="59" spans="2:9" ht="24" customHeight="1">
      <c r="B59" s="382"/>
      <c r="C59" s="382"/>
      <c r="D59" s="382"/>
      <c r="E59" s="382"/>
      <c r="F59" s="382"/>
      <c r="G59" s="382"/>
      <c r="H59" s="382"/>
      <c r="I59" s="382"/>
    </row>
    <row r="60" spans="2:9"/>
  </sheetData>
  <sheetProtection algorithmName="SHA-512" hashValue="GMO47TbbX5nYH+dS9s3pKWQPgvGUEWlj+4yNT/iqBHL/oDD/oUaHQRZUKf60DanRh+dl4pjixLRTF9UXwqKUPA==" saltValue="nssxe4wMekLmqSFhjhSBGg==" spinCount="100000" sheet="1" objects="1" scenarios="1" selectLockedCells="1"/>
  <mergeCells count="4">
    <mergeCell ref="B8:D8"/>
    <mergeCell ref="E8:H8"/>
    <mergeCell ref="I8:I9"/>
    <mergeCell ref="B2:G2"/>
  </mergeCells>
  <pageMargins left="0.7" right="0.7" top="0.75" bottom="0.75" header="0.3" footer="0.3"/>
  <pageSetup scale="40" orientation="portrait" r:id="rId1"/>
  <headerFooter>
    <oddFooter xml:space="preserve">&amp;LRev. A&amp;CCHI-SDE45-0004&amp;RSQM Appendix E -Supplier PPAP  Format </oddFooter>
  </headerFooter>
</worksheet>
</file>

<file path=customUI/_rels/customUI14.xml.rels><?xml version="1.0" encoding="UTF-8" standalone="yes"?>
<Relationships xmlns="http://schemas.openxmlformats.org/package/2006/relationships"><Relationship Id="adjuntar" Type="http://schemas.openxmlformats.org/officeDocument/2006/relationships/image" Target="images/adjuntar.png"/><Relationship Id="PPAP" Type="http://schemas.openxmlformats.org/officeDocument/2006/relationships/image" Target="images/PPAP.png"/><Relationship Id="Intro" Type="http://schemas.openxmlformats.org/officeDocument/2006/relationships/image" Target="images/Intro.png"/></Relationships>
</file>

<file path=customUI/customUI14.xml><?xml version="1.0" encoding="utf-8"?>
<customUI xmlns="http://schemas.microsoft.com/office/2009/07/customui">
  <ribbon startFromScratch="true">
    <tabs>
      <tab id="CT01" label="PPAP Form">
        <group id="GP00" label=" ">
          <button id="BT00" label="Go to Intro" image="Intro" size="large" onAction="Intro"/>
        </group>
        <group id="GP01" label=" ">
          <button id="BT01" label="Go to PPAP Elements" image="PPAP" size="large" onAction="Principal"/>
        </group>
        <group id="GP02" label=" ">
          <button id="BT02" label="Attached Files" image="adjuntar" size="large" onAction="Adjuntar"/>
        </group>
      </tab>
    </tabs>
  </ribbon>
</customUI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8836A75B7E84479AE1977755C646FF" ma:contentTypeVersion="19" ma:contentTypeDescription="Create a new document." ma:contentTypeScope="" ma:versionID="ac8deb8c632edc0b299e3f948fd77205">
  <xsd:schema xmlns:xsd="http://www.w3.org/2001/XMLSchema" xmlns:xs="http://www.w3.org/2001/XMLSchema" xmlns:p="http://schemas.microsoft.com/office/2006/metadata/properties" xmlns:ns1="http://schemas.microsoft.com/sharepoint/v3" xmlns:ns2="171e6da8-f140-4095-826b-eb94531118a3" xmlns:ns3="298d1d59-76a9-48e6-9640-2a67e23a18f7" targetNamespace="http://schemas.microsoft.com/office/2006/metadata/properties" ma:root="true" ma:fieldsID="d3f9e51f03089f4d679b79a566335f2c" ns1:_="" ns2:_="" ns3:_="">
    <xsd:import namespace="http://schemas.microsoft.com/sharepoint/v3"/>
    <xsd:import namespace="171e6da8-f140-4095-826b-eb94531118a3"/>
    <xsd:import namespace="298d1d59-76a9-48e6-9640-2a67e23a1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e6da8-f140-4095-826b-eb9453111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3b674cf-1800-448a-85b1-38556286f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d1d59-76a9-48e6-9640-2a67e23a18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74837a-6161-433f-8066-259d9279389d}" ma:internalName="TaxCatchAll" ma:showField="CatchAllData" ma:web="298d1d59-76a9-48e6-9640-2a67e23a18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98d1d59-76a9-48e6-9640-2a67e23a18f7" xsi:nil="true"/>
    <lcf76f155ced4ddcb4097134ff3c332f xmlns="171e6da8-f140-4095-826b-eb94531118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A4D11F-1217-43F8-9024-F3FD1250D4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A0A4FA-6664-463A-A152-F931F9D04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1e6da8-f140-4095-826b-eb94531118a3"/>
    <ds:schemaRef ds:uri="298d1d59-76a9-48e6-9640-2a67e23a1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B21311-D491-4979-AB23-0976C4DB30B4}">
  <ds:schemaRefs>
    <ds:schemaRef ds:uri="http://schemas.microsoft.com/office/2006/metadata/properties"/>
    <ds:schemaRef ds:uri="http://schemas.microsoft.com/office/infopath/2007/PartnerControls"/>
    <ds:schemaRef ds:uri="48521b6b-89e2-40d9-855b-7055948c6114"/>
    <ds:schemaRef ds:uri="http://schemas.microsoft.com/sharepoint/v3"/>
    <ds:schemaRef ds:uri="298d1d59-76a9-48e6-9640-2a67e23a18f7"/>
    <ds:schemaRef ds:uri="171e6da8-f140-4095-826b-eb94531118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Intro</vt:lpstr>
      <vt:lpstr>PPAP Elements</vt:lpstr>
      <vt:lpstr>Attached Files</vt:lpstr>
      <vt:lpstr>'Appearance Approval Report'!Print_Area</vt:lpstr>
      <vt:lpstr>'Design FMEA'!Print_Area</vt:lpstr>
      <vt:lpstr>DFMEA!Print_Area</vt:lpstr>
      <vt:lpstr>'GR&amp;R ANOVA'!Print_Area</vt:lpstr>
      <vt:lpstr>'GR&amp;R ATT(Hyp)'!Print_Area</vt:lpstr>
      <vt:lpstr>'GR&amp;R VAR(Tol)'!Print_Area</vt:lpstr>
      <vt:lpstr>Material!Print_Area</vt:lpstr>
      <vt:lpstr>Performance!Print_Area</vt:lpstr>
      <vt:lpstr>PFMEA!Print_Area</vt:lpstr>
      <vt:lpstr>'PFMEA - VDA'!Print_Area</vt:lpstr>
      <vt:lpstr>'Process Flow Diagram'!Print_Area</vt:lpstr>
      <vt:lpstr>'Process Flow Diagram - VDA'!Print_Area</vt:lpstr>
      <vt:lpstr>'Design FMEA'!Print_Titles</vt:lpstr>
      <vt:lpstr>'GR&amp;R ANOVA'!Print_Titles</vt:lpstr>
      <vt:lpstr>'GR&amp;R ATT(Hyp)'!Print_Titles</vt:lpstr>
      <vt:lpstr>'PFMEA - VDA'!Print_Titles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Supplier PPAP Formats</dc:subject>
  <dc:creator>Jonathan Mojica;Lorena Palacios</dc:creator>
  <cp:keywords/>
  <dc:description/>
  <cp:lastModifiedBy>Vignesh J</cp:lastModifiedBy>
  <cp:revision/>
  <dcterms:created xsi:type="dcterms:W3CDTF">2022-03-05T06:08:23Z</dcterms:created>
  <dcterms:modified xsi:type="dcterms:W3CDTF">2024-11-08T15:32:15Z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76a20e-7f11-480b-8414-90efb6351e8b_Enabled">
    <vt:lpwstr>true</vt:lpwstr>
  </property>
  <property fmtid="{D5CDD505-2E9C-101B-9397-08002B2CF9AE}" pid="3" name="MSIP_Label_1076a20e-7f11-480b-8414-90efb6351e8b_SetDate">
    <vt:lpwstr>2023-05-18T16:20:57Z</vt:lpwstr>
  </property>
  <property fmtid="{D5CDD505-2E9C-101B-9397-08002B2CF9AE}" pid="4" name="MSIP_Label_1076a20e-7f11-480b-8414-90efb6351e8b_Method">
    <vt:lpwstr>Privileged</vt:lpwstr>
  </property>
  <property fmtid="{D5CDD505-2E9C-101B-9397-08002B2CF9AE}" pid="5" name="MSIP_Label_1076a20e-7f11-480b-8414-90efb6351e8b_Name">
    <vt:lpwstr>Public</vt:lpwstr>
  </property>
  <property fmtid="{D5CDD505-2E9C-101B-9397-08002B2CF9AE}" pid="6" name="MSIP_Label_1076a20e-7f11-480b-8414-90efb6351e8b_SiteId">
    <vt:lpwstr>4b6faabe-c04f-46f9-8d36-b041749c7327</vt:lpwstr>
  </property>
  <property fmtid="{D5CDD505-2E9C-101B-9397-08002B2CF9AE}" pid="7" name="MSIP_Label_1076a20e-7f11-480b-8414-90efb6351e8b_ActionId">
    <vt:lpwstr>e011d05b-33b5-40c4-b078-38bb7430513b</vt:lpwstr>
  </property>
  <property fmtid="{D5CDD505-2E9C-101B-9397-08002B2CF9AE}" pid="8" name="MSIP_Label_1076a20e-7f11-480b-8414-90efb6351e8b_ContentBits">
    <vt:lpwstr>0</vt:lpwstr>
  </property>
  <property fmtid="{D5CDD505-2E9C-101B-9397-08002B2CF9AE}" pid="9" name="ContentTypeId">
    <vt:lpwstr>0x0101003A8836A75B7E84479AE1977755C646FF</vt:lpwstr>
  </property>
  <property fmtid="{D5CDD505-2E9C-101B-9397-08002B2CF9AE}" pid="10" name="MediaServiceImageTags">
    <vt:lpwstr/>
  </property>
</Properties>
</file>